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'Ведомственная'!$B$32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'Ведомственная'!$B$29</definedName>
    <definedName name="_ftnref1" localSheetId="3">'Разделы, подразделы'!$B$24</definedName>
    <definedName name="_ftnref1" localSheetId="2">'Разделы, подразделы, ЦС'!$B$25</definedName>
  </definedNames>
  <calcPr fullCalcOnLoad="1"/>
</workbook>
</file>

<file path=xl/sharedStrings.xml><?xml version="1.0" encoding="utf-8"?>
<sst xmlns="http://schemas.openxmlformats.org/spreadsheetml/2006/main" count="1528" uniqueCount="418">
  <si>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</si>
  <si>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</si>
  <si>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</si>
  <si>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</si>
  <si>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</si>
  <si>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</si>
  <si>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</si>
  <si>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</si>
  <si>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</si>
  <si>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</si>
  <si>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</si>
  <si>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</si>
  <si>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</si>
  <si>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</si>
  <si>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</si>
  <si>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</si>
  <si>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</si>
  <si>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</si>
  <si>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</si>
  <si>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</si>
  <si>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</si>
  <si>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</si>
  <si>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</si>
  <si>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</si>
  <si>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</si>
  <si>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</si>
  <si>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</si>
  <si>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</si>
  <si>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</si>
  <si>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</si>
  <si>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</si>
  <si>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</si>
  <si>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</si>
  <si>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</si>
  <si>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</si>
  <si>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</si>
  <si>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</si>
  <si>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</si>
  <si>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</si>
  <si>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</si>
  <si>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</si>
  <si>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</si>
  <si>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</si>
  <si>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</si>
  <si>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</si>
  <si>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</si>
  <si>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</si>
  <si>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</si>
  <si>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</si>
  <si>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</si>
  <si>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</si>
  <si>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</si>
  <si>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</si>
  <si>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</si>
  <si>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</si>
  <si>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</si>
  <si>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</si>
  <si>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</si>
  <si>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</si>
  <si>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</si>
  <si>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</si>
  <si>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</si>
  <si>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</si>
  <si>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</si>
  <si>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</si>
  <si>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</si>
  <si>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</si>
  <si>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</si>
  <si>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</si>
  <si>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</si>
  <si>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</si>
  <si>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</si>
  <si>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</si>
  <si>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</si>
  <si>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</si>
  <si>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</si>
  <si>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</si>
  <si>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</si>
  <si>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</si>
  <si>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</si>
  <si>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</si>
  <si>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</si>
  <si>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</si>
  <si>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</si>
  <si>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</si>
  <si>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</si>
  <si>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</si>
  <si>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</si>
  <si>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</si>
  <si>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</si>
  <si>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</si>
  <si>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</si>
  <si>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Глава МО Коломна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</si>
  <si>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</si>
  <si>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</si>
  <si>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</si>
  <si>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</si>
  <si>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</si>
  <si>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</si>
  <si>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</si>
  <si>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</si>
  <si>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</si>
  <si>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</si>
  <si>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</si>
  <si>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</si>
  <si>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</si>
  <si>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</si>
  <si>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</si>
  <si>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</si>
  <si>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</si>
  <si>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</si>
  <si>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</si>
  <si>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</si>
  <si>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</si>
  <si>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</si>
  <si>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</si>
  <si>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</si>
  <si>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</si>
  <si>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</si>
  <si>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</si>
  <si>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</si>
  <si>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</si>
  <si>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</si>
  <si>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</si>
  <si>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</si>
  <si>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</si>
  <si>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</si>
  <si>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</si>
  <si>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</si>
  <si>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</si>
  <si>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</si>
  <si>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</si>
  <si>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</si>
  <si>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</si>
  <si>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</si>
  <si>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</si>
  <si>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</si>
  <si>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</si>
  <si>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</si>
  <si>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</si>
  <si>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</si>
  <si>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</si>
  <si>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</si>
  <si>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</si>
  <si>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</si>
  <si>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</si>
  <si>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</si>
  <si>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</si>
  <si>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</si>
  <si>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</si>
  <si>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</si>
  <si>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</si>
  <si>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</si>
  <si>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</si>
  <si>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</si>
  <si>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</si>
  <si>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</si>
  <si>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</si>
  <si>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</si>
  <si>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</si>
  <si>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</si>
  <si>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</si>
  <si>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</si>
  <si>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</si>
  <si>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</si>
  <si>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</si>
  <si>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</si>
  <si>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</si>
  <si>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</si>
  <si>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</si>
  <si>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</si>
  <si>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</si>
  <si>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</si>
  <si>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</si>
  <si>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</si>
  <si>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</si>
  <si>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</si>
  <si>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</si>
  <si>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</si>
  <si>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</si>
  <si>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</si>
  <si>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</si>
  <si>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</si>
  <si>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</si>
  <si>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</si>
  <si>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</si>
  <si>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</si>
  <si>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</si>
  <si>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</si>
  <si>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</si>
  <si>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</si>
  <si>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</si>
  <si>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</si>
  <si>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</si>
  <si>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</si>
  <si>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</si>
  <si>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</si>
  <si>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</si>
  <si>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</si>
  <si>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</si>
  <si>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</si>
  <si>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</si>
  <si>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</si>
  <si>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</si>
  <si>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</si>
  <si>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</si>
  <si>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</si>
  <si>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</si>
  <si>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</si>
  <si>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</si>
  <si>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</si>
  <si>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</si>
  <si>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</si>
  <si>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</si>
  <si>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</si>
  <si>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</si>
  <si>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</si>
  <si>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</si>
  <si>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</si>
  <si>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</si>
  <si>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</si>
  <si>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</si>
  <si>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</si>
  <si>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</si>
  <si>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</si>
  <si>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</si>
  <si>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</si>
  <si>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</si>
  <si>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</si>
  <si>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</si>
  <si>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</si>
  <si>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</si>
  <si>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</si>
  <si>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</si>
  <si>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</si>
  <si>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</si>
  <si>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</si>
  <si>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</si>
  <si>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</si>
  <si>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</si>
  <si>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</si>
  <si>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</si>
  <si>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</si>
  <si>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</si>
  <si>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</si>
  <si>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</si>
  <si>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</si>
  <si>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</si>
  <si>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</si>
  <si>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</si>
  <si>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</si>
  <si>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</si>
  <si>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</si>
  <si>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</si>
  <si>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</si>
  <si>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</si>
  <si>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</si>
  <si>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</si>
  <si>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</si>
  <si>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</si>
  <si>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</si>
  <si>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</si>
  <si>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</si>
  <si>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</si>
  <si>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</si>
  <si>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</si>
  <si>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</si>
  <si>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</si>
  <si>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</si>
  <si>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</si>
  <si>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</si>
  <si>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</si>
  <si>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</si>
  <si>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</si>
  <si>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</si>
  <si>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</si>
  <si>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</si>
  <si>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</si>
  <si>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</si>
  <si>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</si>
  <si>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</si>
  <si>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</si>
  <si>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</si>
  <si>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</si>
  <si>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</si>
  <si>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</si>
  <si>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</si>
  <si>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</si>
  <si>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</si>
  <si>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</si>
  <si>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</si>
  <si>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</si>
  <si>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</si>
  <si>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</si>
  <si>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</si>
  <si>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</si>
  <si>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</si>
  <si>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</si>
  <si>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</si>
  <si>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</si>
  <si>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</si>
  <si>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</si>
  <si>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</si>
  <si>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</si>
  <si>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</si>
  <si>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</si>
  <si>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</si>
  <si>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</si>
  <si>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</si>
  <si>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</si>
  <si>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</si>
  <si>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</si>
  <si>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</si>
  <si>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</si>
  <si>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Приложение № 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</si>
  <si>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</si>
  <si>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</si>
  <si>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</si>
  <si>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</si>
  <si>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</si>
  <si>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</si>
  <si>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</si>
  <si>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</si>
  <si>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</si>
  <si>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</si>
  <si>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</si>
  <si>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</si>
  <si>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</si>
  <si>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</si>
  <si>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</si>
  <si>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</si>
  <si>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</si>
  <si>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</si>
  <si>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</si>
  <si>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</si>
  <si>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</si>
  <si>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</si>
  <si>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</si>
  <si>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</si>
  <si>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</si>
  <si>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</si>
  <si>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</si>
  <si>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</si>
  <si>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</si>
  <si>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</si>
  <si>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</si>
  <si>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</si>
  <si>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</si>
  <si>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</si>
  <si>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</si>
  <si>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</si>
  <si>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</si>
  <si>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</si>
  <si>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</si>
  <si>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</si>
  <si>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</si>
  <si>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</si>
  <si>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</si>
  <si>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</si>
  <si>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</si>
  <si>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</si>
  <si>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</si>
  <si>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</si>
  <si>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</si>
  <si>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</si>
  <si>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</si>
  <si>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</si>
  <si>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</si>
  <si>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</si>
  <si>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</si>
  <si>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</si>
  <si>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</si>
  <si>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</si>
  <si>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</si>
  <si>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</si>
  <si>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</si>
  <si>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</si>
  <si>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</si>
  <si>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</si>
  <si>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</si>
  <si>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</si>
  <si>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</si>
  <si>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</si>
  <si>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</si>
  <si>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</si>
  <si>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</si>
  <si>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</si>
  <si>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</si>
  <si>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</si>
  <si>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</si>
  <si>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Изменения (тыс. руб.)</t>
  </si>
  <si>
    <t>Факт</t>
  </si>
  <si>
    <t xml:space="preserve">на 2018 год </t>
  </si>
  <si>
    <t>на 2018 год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</si>
  <si>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</si>
  <si>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</si>
  <si>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</si>
  <si>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</si>
  <si>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</si>
  <si>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</si>
  <si>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</si>
  <si>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</si>
  <si>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</si>
  <si>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участия в мероприятиях по охране окружающей среды в границах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</si>
  <si>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</si>
  <si>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</si>
  <si>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</si>
  <si>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</si>
  <si>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Приложение № 6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</si>
  <si>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</si>
  <si>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</si>
  <si>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</si>
  <si>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</si>
  <si>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6.2</t>
  </si>
  <si>
    <t>6.2.2</t>
  </si>
  <si>
    <t>7.2</t>
  </si>
  <si>
    <t>к Решению муниципального совета</t>
  </si>
  <si>
    <t>от 20.11.2017 г. № 111/73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</si>
</sst>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2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3" fillId="0" borderId="0" xfId="0" applyFont="1" applyAlignment="1">
      <alignment/>
    </xf>
    <xf numFmtId="4" fontId="9" fillId="0" borderId="0" xfId="54" applyNumberFormat="1" applyFont="1" applyAlignment="1">
      <alignment horizontal="right"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horizontal="right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Border="1" applyAlignment="1">
      <alignment horizontal="right" vertical="center"/>
      <protection/>
    </xf>
    <xf numFmtId="4" fontId="18" fillId="0" borderId="10" xfId="53" applyNumberFormat="1" applyFont="1" applyBorder="1" applyAlignment="1">
      <alignment horizontal="right" vertical="center"/>
      <protection/>
    </xf>
    <xf numFmtId="4" fontId="18" fillId="0" borderId="0" xfId="53" applyNumberFormat="1" applyFont="1" applyBorder="1" applyAlignment="1">
      <alignment horizontal="right" vertical="center"/>
      <protection/>
    </xf>
    <xf numFmtId="4" fontId="9" fillId="0" borderId="0" xfId="53" applyNumberFormat="1" applyFont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55" applyFont="1" applyFill="1">
      <alignment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center" wrapText="1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/>
    </xf>
    <xf numFmtId="4" fontId="14" fillId="0" borderId="10" xfId="54" applyNumberFormat="1" applyFont="1" applyBorder="1">
      <alignment/>
      <protection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6" fillId="0" borderId="0" xfId="54" applyNumberFormat="1" applyFont="1" applyAlignment="1">
      <alignment vertical="center" wrapText="1"/>
      <protection/>
    </xf>
    <xf numFmtId="4" fontId="5" fillId="0" borderId="0" xfId="0" applyNumberFormat="1" applyFont="1" applyBorder="1" applyAlignment="1">
      <alignment vertical="center" wrapText="1"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54" applyNumberFormat="1" applyFont="1" applyFill="1" applyBorder="1" applyAlignment="1">
      <alignment vertical="center"/>
      <protection/>
    </xf>
    <xf numFmtId="49" fontId="9" fillId="34" borderId="10" xfId="53" applyNumberFormat="1" applyFont="1" applyFill="1" applyBorder="1" applyAlignment="1">
      <alignment vertical="center" wrapText="1"/>
      <protection/>
    </xf>
    <xf numFmtId="0" fontId="9" fillId="34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justify" wrapText="1"/>
    </xf>
    <xf numFmtId="0" fontId="18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8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8"/>
      <protection/>
    </xf>
    <xf numFmtId="0" fontId="9" fillId="0" borderId="0" xfId="53" applyFont="1" applyBorder="1" applyAlignment="1">
      <alignment horizontal="left" wrapText="1" indent="8"/>
      <protection/>
    </xf>
    <xf numFmtId="0" fontId="9" fillId="0" borderId="0" xfId="53" applyFont="1" applyAlignment="1">
      <alignment horizontal="left" indent="8"/>
      <protection/>
    </xf>
    <xf numFmtId="0" fontId="9" fillId="0" borderId="0" xfId="53" applyFont="1" applyFill="1" applyAlignment="1">
      <alignment horizontal="left" indent="8"/>
      <protection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9" fillId="0" borderId="0" xfId="53" applyFont="1" applyFill="1" applyAlignment="1">
      <alignment horizontal="left" vertical="center" wrapText="1" indent="8"/>
      <protection/>
    </xf>
    <xf numFmtId="0" fontId="9" fillId="0" borderId="0" xfId="53" applyFont="1" applyFill="1" applyBorder="1" applyAlignment="1">
      <alignment horizontal="left" wrapText="1" indent="8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SheetLayoutView="100" zoomScalePageLayoutView="0" workbookViewId="0" topLeftCell="A80">
      <selection activeCell="B17" sqref="B17"/>
    </sheetView>
  </sheetViews>
  <sheetFormatPr defaultColWidth="7.09765625" defaultRowHeight="15"/>
  <cols>
    <col min="1" max="1" width="52" style="18" customWidth="1"/>
    <col min="2" max="2" width="15.796875" style="18" customWidth="1"/>
    <col min="3" max="3" width="10.19921875" style="90" customWidth="1"/>
    <col min="4" max="4" width="10.19921875" style="90" hidden="1" customWidth="1"/>
    <col min="5" max="5" width="10.19921875" style="124" hidden="1" customWidth="1"/>
    <col min="6" max="6" width="7.09765625" style="18" hidden="1" customWidth="1"/>
    <col min="7" max="16384" width="7.09765625" style="18" customWidth="1"/>
  </cols>
  <sheetData>
    <row r="1" spans="1:5" ht="15">
      <c r="A1" s="17" t="s">
        <v>92</v>
      </c>
      <c r="B1" s="16" t="s">
        <v>329</v>
      </c>
      <c r="C1" s="89"/>
      <c r="D1" s="89"/>
      <c r="E1" s="123"/>
    </row>
    <row r="2" spans="1:5" ht="12.75" customHeight="1">
      <c r="A2" s="17"/>
      <c r="B2" s="19" t="s">
        <v>416</v>
      </c>
      <c r="C2" s="89"/>
      <c r="D2" s="89"/>
      <c r="E2" s="123"/>
    </row>
    <row r="3" spans="2:5" ht="15">
      <c r="B3" s="19" t="s">
        <v>132</v>
      </c>
      <c r="C3" s="89"/>
      <c r="D3" s="89"/>
      <c r="E3" s="123"/>
    </row>
    <row r="4" spans="1:5" ht="15">
      <c r="A4" s="17" t="s">
        <v>342</v>
      </c>
      <c r="B4" s="19" t="s">
        <v>93</v>
      </c>
      <c r="C4" s="89"/>
      <c r="D4" s="89"/>
      <c r="E4" s="123"/>
    </row>
    <row r="5" ht="15">
      <c r="B5" s="116" t="s">
        <v>417</v>
      </c>
    </row>
    <row r="6" ht="12.75">
      <c r="B6" s="20"/>
    </row>
    <row r="7" ht="12.75">
      <c r="B7" s="20"/>
    </row>
    <row r="8" spans="1:5" ht="20.25">
      <c r="A8" s="165" t="s">
        <v>331</v>
      </c>
      <c r="B8" s="165"/>
      <c r="C8" s="165"/>
      <c r="D8" s="118"/>
      <c r="E8" s="125"/>
    </row>
    <row r="9" spans="1:5" ht="20.25" customHeight="1">
      <c r="A9" s="165" t="s">
        <v>332</v>
      </c>
      <c r="B9" s="165"/>
      <c r="C9" s="165"/>
      <c r="D9" s="118"/>
      <c r="E9" s="125"/>
    </row>
    <row r="10" spans="1:5" ht="20.25" customHeight="1">
      <c r="A10" s="165" t="s">
        <v>338</v>
      </c>
      <c r="B10" s="165"/>
      <c r="C10" s="165"/>
      <c r="D10" s="118"/>
      <c r="E10" s="125"/>
    </row>
    <row r="11" spans="1:5" ht="20.25" customHeight="1">
      <c r="A11" s="165" t="s">
        <v>392</v>
      </c>
      <c r="B11" s="165"/>
      <c r="C11" s="165"/>
      <c r="D11" s="118"/>
      <c r="E11" s="125"/>
    </row>
    <row r="12" spans="1:5" ht="12.75">
      <c r="A12" s="163"/>
      <c r="B12" s="164"/>
      <c r="C12" s="164"/>
      <c r="D12" s="120"/>
      <c r="E12" s="126"/>
    </row>
    <row r="13" spans="1:6" ht="27.75" customHeight="1">
      <c r="A13" s="21" t="s">
        <v>2</v>
      </c>
      <c r="B13" s="21" t="s">
        <v>133</v>
      </c>
      <c r="C13" s="95" t="s">
        <v>334</v>
      </c>
      <c r="D13" s="95" t="s">
        <v>334</v>
      </c>
      <c r="E13" s="95" t="s">
        <v>390</v>
      </c>
      <c r="F13" s="95" t="s">
        <v>391</v>
      </c>
    </row>
    <row r="14" spans="1:6" ht="19.5" customHeight="1">
      <c r="A14" s="1" t="s">
        <v>134</v>
      </c>
      <c r="B14" s="2" t="s">
        <v>135</v>
      </c>
      <c r="C14" s="91">
        <f>C15+C36+C41</f>
        <v>47397.5</v>
      </c>
      <c r="D14" s="91">
        <f>D15+D36+D41</f>
        <v>54752.4</v>
      </c>
      <c r="E14" s="127">
        <f>E15+E36+E41</f>
        <v>-7354.9</v>
      </c>
      <c r="F14" s="27"/>
    </row>
    <row r="15" spans="1:6" ht="15.75">
      <c r="A15" s="3" t="s">
        <v>136</v>
      </c>
      <c r="B15" s="4" t="s">
        <v>137</v>
      </c>
      <c r="C15" s="91">
        <f>C16+C24+C27</f>
        <v>40900.1</v>
      </c>
      <c r="D15" s="91">
        <f>D16+D24+D27</f>
        <v>50885</v>
      </c>
      <c r="E15" s="127">
        <f>E16+E24+E27</f>
        <v>-9984.9</v>
      </c>
      <c r="F15" s="91"/>
    </row>
    <row r="16" spans="1:6" ht="33.75" customHeight="1">
      <c r="A16" s="11" t="s">
        <v>138</v>
      </c>
      <c r="B16" s="4" t="s">
        <v>139</v>
      </c>
      <c r="C16" s="92">
        <f>C17+C20+C23</f>
        <v>25790.6</v>
      </c>
      <c r="D16" s="92">
        <f>D17+D20+D23</f>
        <v>37285</v>
      </c>
      <c r="E16" s="128">
        <f>E17+E20+E23</f>
        <v>-11494.4</v>
      </c>
      <c r="F16" s="27"/>
    </row>
    <row r="17" spans="1:6" ht="31.5">
      <c r="A17" s="5" t="s">
        <v>140</v>
      </c>
      <c r="B17" s="4" t="s">
        <v>238</v>
      </c>
      <c r="C17" s="91">
        <f>C18+C19</f>
        <v>17200</v>
      </c>
      <c r="D17" s="91">
        <f>D18+D19</f>
        <v>24400</v>
      </c>
      <c r="E17" s="127">
        <f>E18+E19</f>
        <v>-7200</v>
      </c>
      <c r="F17" s="27"/>
    </row>
    <row r="18" spans="1:6" ht="31.5">
      <c r="A18" s="5" t="s">
        <v>140</v>
      </c>
      <c r="B18" s="4" t="s">
        <v>141</v>
      </c>
      <c r="C18" s="92">
        <v>17195</v>
      </c>
      <c r="D18" s="92">
        <v>24395</v>
      </c>
      <c r="E18" s="128">
        <f>C18-D18</f>
        <v>-7200</v>
      </c>
      <c r="F18" s="122">
        <v>21089.08</v>
      </c>
    </row>
    <row r="19" spans="1:6" ht="47.25" customHeight="1">
      <c r="A19" s="5" t="s">
        <v>365</v>
      </c>
      <c r="B19" s="4" t="s">
        <v>366</v>
      </c>
      <c r="C19" s="92">
        <v>5</v>
      </c>
      <c r="D19" s="92">
        <v>5</v>
      </c>
      <c r="E19" s="128">
        <f>C19-D19</f>
        <v>0</v>
      </c>
      <c r="F19" s="27">
        <v>1.61</v>
      </c>
    </row>
    <row r="20" spans="1:6" ht="47.25">
      <c r="A20" s="5" t="s">
        <v>142</v>
      </c>
      <c r="B20" s="4" t="s">
        <v>239</v>
      </c>
      <c r="C20" s="91">
        <f>C21+C22</f>
        <v>8585.6</v>
      </c>
      <c r="D20" s="91">
        <f>D21+D22</f>
        <v>12880</v>
      </c>
      <c r="E20" s="127">
        <f>E21+E22</f>
        <v>-4294.4</v>
      </c>
      <c r="F20" s="27"/>
    </row>
    <row r="21" spans="1:6" ht="63">
      <c r="A21" s="5" t="s">
        <v>367</v>
      </c>
      <c r="B21" s="4" t="s">
        <v>143</v>
      </c>
      <c r="C21" s="92">
        <v>8580.6</v>
      </c>
      <c r="D21" s="92">
        <v>12875</v>
      </c>
      <c r="E21" s="128">
        <f>C21-D21</f>
        <v>-4294.4</v>
      </c>
      <c r="F21" s="27">
        <v>9648.83</v>
      </c>
    </row>
    <row r="22" spans="1:6" ht="47.25" customHeight="1">
      <c r="A22" s="5" t="s">
        <v>379</v>
      </c>
      <c r="B22" s="4" t="s">
        <v>368</v>
      </c>
      <c r="C22" s="92">
        <v>5</v>
      </c>
      <c r="D22" s="92">
        <v>5</v>
      </c>
      <c r="E22" s="128">
        <f>C22-D22</f>
        <v>0</v>
      </c>
      <c r="F22" s="27">
        <v>1.67</v>
      </c>
    </row>
    <row r="23" spans="1:6" ht="47.25">
      <c r="A23" s="5" t="s">
        <v>380</v>
      </c>
      <c r="B23" s="4" t="s">
        <v>359</v>
      </c>
      <c r="C23" s="91">
        <f>500-495</f>
        <v>5</v>
      </c>
      <c r="D23" s="91">
        <v>5</v>
      </c>
      <c r="E23" s="127">
        <f>C23-D23</f>
        <v>0</v>
      </c>
      <c r="F23" s="27">
        <v>-123.12</v>
      </c>
    </row>
    <row r="24" spans="1:6" ht="31.5">
      <c r="A24" s="5" t="s">
        <v>144</v>
      </c>
      <c r="B24" s="4" t="s">
        <v>240</v>
      </c>
      <c r="C24" s="91">
        <f>C25+C26</f>
        <v>11341.1</v>
      </c>
      <c r="D24" s="91">
        <f>D25+D26</f>
        <v>11600</v>
      </c>
      <c r="E24" s="91">
        <f>E25+E26</f>
        <v>-258.89999999999964</v>
      </c>
      <c r="F24" s="27"/>
    </row>
    <row r="25" spans="1:6" ht="31.5">
      <c r="A25" s="5" t="s">
        <v>144</v>
      </c>
      <c r="B25" s="4" t="s">
        <v>145</v>
      </c>
      <c r="C25" s="92">
        <v>11336.1</v>
      </c>
      <c r="D25" s="92">
        <v>11595</v>
      </c>
      <c r="E25" s="128">
        <f>C25-D25</f>
        <v>-258.89999999999964</v>
      </c>
      <c r="F25" s="27">
        <v>7762.76</v>
      </c>
    </row>
    <row r="26" spans="1:6" ht="47.25">
      <c r="A26" s="5" t="s">
        <v>388</v>
      </c>
      <c r="B26" s="4" t="s">
        <v>389</v>
      </c>
      <c r="C26" s="92">
        <v>5</v>
      </c>
      <c r="D26" s="92">
        <v>5</v>
      </c>
      <c r="E26" s="128">
        <f>C26-D26</f>
        <v>0</v>
      </c>
      <c r="F26" s="27">
        <v>0.8</v>
      </c>
    </row>
    <row r="27" spans="1:6" ht="31.5">
      <c r="A27" s="5" t="s">
        <v>146</v>
      </c>
      <c r="B27" s="4" t="s">
        <v>241</v>
      </c>
      <c r="C27" s="91">
        <f>C28</f>
        <v>3768.4</v>
      </c>
      <c r="D27" s="91">
        <f>D28</f>
        <v>2000</v>
      </c>
      <c r="E27" s="91">
        <f>E28</f>
        <v>1768.4</v>
      </c>
      <c r="F27" s="27"/>
    </row>
    <row r="28" spans="1:6" ht="47.25">
      <c r="A28" s="5" t="s">
        <v>225</v>
      </c>
      <c r="B28" s="6" t="s">
        <v>147</v>
      </c>
      <c r="C28" s="92">
        <v>3768.4</v>
      </c>
      <c r="D28" s="92">
        <v>2000</v>
      </c>
      <c r="E28" s="128">
        <f>C28-D28</f>
        <v>1768.4</v>
      </c>
      <c r="F28" s="27">
        <v>1188.19</v>
      </c>
    </row>
    <row r="29" spans="1:6" ht="47.25" customHeight="1" hidden="1">
      <c r="A29" s="3" t="s">
        <v>148</v>
      </c>
      <c r="B29" s="4" t="s">
        <v>149</v>
      </c>
      <c r="C29" s="91">
        <v>0</v>
      </c>
      <c r="D29" s="91">
        <v>15.8</v>
      </c>
      <c r="E29" s="127">
        <v>15.8</v>
      </c>
      <c r="F29" s="27"/>
    </row>
    <row r="30" spans="1:6" ht="51" customHeight="1" hidden="1">
      <c r="A30" s="5" t="s">
        <v>150</v>
      </c>
      <c r="B30" s="4" t="s">
        <v>151</v>
      </c>
      <c r="C30" s="92">
        <v>0</v>
      </c>
      <c r="D30" s="92">
        <v>15.8</v>
      </c>
      <c r="E30" s="128">
        <v>15.8</v>
      </c>
      <c r="F30" s="27"/>
    </row>
    <row r="31" spans="1:6" ht="44.25" customHeight="1" hidden="1">
      <c r="A31" s="5" t="s">
        <v>152</v>
      </c>
      <c r="B31" s="4" t="s">
        <v>153</v>
      </c>
      <c r="C31" s="92">
        <v>0</v>
      </c>
      <c r="D31" s="92">
        <v>15.8</v>
      </c>
      <c r="E31" s="128">
        <v>15.8</v>
      </c>
      <c r="F31" s="27"/>
    </row>
    <row r="32" spans="1:6" ht="31.5" customHeight="1" hidden="1">
      <c r="A32" s="5" t="s">
        <v>154</v>
      </c>
      <c r="B32" s="4" t="s">
        <v>155</v>
      </c>
      <c r="C32" s="92">
        <v>0</v>
      </c>
      <c r="D32" s="92">
        <v>15.8</v>
      </c>
      <c r="E32" s="128">
        <v>15.8</v>
      </c>
      <c r="F32" s="27"/>
    </row>
    <row r="33" spans="1:6" ht="31.5" customHeight="1" hidden="1">
      <c r="A33" s="3" t="s">
        <v>156</v>
      </c>
      <c r="B33" s="4" t="s">
        <v>157</v>
      </c>
      <c r="C33" s="91">
        <v>0</v>
      </c>
      <c r="D33" s="91">
        <v>15.8</v>
      </c>
      <c r="E33" s="127">
        <v>15.8</v>
      </c>
      <c r="F33" s="27"/>
    </row>
    <row r="34" spans="1:6" ht="31.5" customHeight="1" hidden="1">
      <c r="A34" s="5" t="s">
        <v>158</v>
      </c>
      <c r="B34" s="4" t="s">
        <v>159</v>
      </c>
      <c r="C34" s="92">
        <v>0</v>
      </c>
      <c r="D34" s="92">
        <v>2801.5</v>
      </c>
      <c r="E34" s="128">
        <v>2801.5</v>
      </c>
      <c r="F34" s="27"/>
    </row>
    <row r="35" spans="1:6" ht="31.5" customHeight="1" hidden="1">
      <c r="A35" s="5" t="s">
        <v>160</v>
      </c>
      <c r="B35" s="4" t="s">
        <v>161</v>
      </c>
      <c r="C35" s="92">
        <v>0</v>
      </c>
      <c r="D35" s="92">
        <v>300</v>
      </c>
      <c r="E35" s="128">
        <v>300</v>
      </c>
      <c r="F35" s="27"/>
    </row>
    <row r="36" spans="1:6" ht="31.5">
      <c r="A36" s="3" t="s">
        <v>162</v>
      </c>
      <c r="B36" s="4" t="s">
        <v>157</v>
      </c>
      <c r="C36" s="91">
        <f aca="true" t="shared" si="0" ref="C36:E39">C37</f>
        <v>0</v>
      </c>
      <c r="D36" s="91">
        <f t="shared" si="0"/>
        <v>15.9</v>
      </c>
      <c r="E36" s="127">
        <f t="shared" si="0"/>
        <v>-15.9</v>
      </c>
      <c r="F36" s="27"/>
    </row>
    <row r="37" spans="1:6" ht="15.75">
      <c r="A37" s="7" t="s">
        <v>236</v>
      </c>
      <c r="B37" s="4" t="s">
        <v>382</v>
      </c>
      <c r="C37" s="92">
        <f t="shared" si="0"/>
        <v>0</v>
      </c>
      <c r="D37" s="92">
        <f t="shared" si="0"/>
        <v>15.9</v>
      </c>
      <c r="E37" s="128">
        <f t="shared" si="0"/>
        <v>-15.9</v>
      </c>
      <c r="F37" s="27"/>
    </row>
    <row r="38" spans="1:6" ht="15.75">
      <c r="A38" s="7" t="s">
        <v>237</v>
      </c>
      <c r="B38" s="4" t="s">
        <v>383</v>
      </c>
      <c r="C38" s="92">
        <f t="shared" si="0"/>
        <v>0</v>
      </c>
      <c r="D38" s="92">
        <f t="shared" si="0"/>
        <v>15.9</v>
      </c>
      <c r="E38" s="128">
        <f t="shared" si="0"/>
        <v>-15.9</v>
      </c>
      <c r="F38" s="27"/>
    </row>
    <row r="39" spans="1:6" ht="47.25">
      <c r="A39" s="7" t="s">
        <v>226</v>
      </c>
      <c r="B39" s="4" t="s">
        <v>384</v>
      </c>
      <c r="C39" s="92">
        <f t="shared" si="0"/>
        <v>0</v>
      </c>
      <c r="D39" s="92">
        <f t="shared" si="0"/>
        <v>15.9</v>
      </c>
      <c r="E39" s="128">
        <f t="shared" si="0"/>
        <v>-15.9</v>
      </c>
      <c r="F39" s="27"/>
    </row>
    <row r="40" spans="1:6" ht="78.75">
      <c r="A40" s="7" t="s">
        <v>381</v>
      </c>
      <c r="B40" s="4" t="s">
        <v>385</v>
      </c>
      <c r="C40" s="119">
        <v>0</v>
      </c>
      <c r="D40" s="92">
        <v>15.9</v>
      </c>
      <c r="E40" s="128">
        <f>C40-D40</f>
        <v>-15.9</v>
      </c>
      <c r="F40" s="27">
        <v>10.4</v>
      </c>
    </row>
    <row r="41" spans="1:6" ht="15.75">
      <c r="A41" s="3" t="s">
        <v>163</v>
      </c>
      <c r="B41" s="4" t="s">
        <v>164</v>
      </c>
      <c r="C41" s="91">
        <f>C42+C43</f>
        <v>6497.4</v>
      </c>
      <c r="D41" s="91">
        <f>D42+D43</f>
        <v>3851.5</v>
      </c>
      <c r="E41" s="127">
        <f>E42+E43</f>
        <v>2645.8999999999996</v>
      </c>
      <c r="F41" s="27"/>
    </row>
    <row r="42" spans="1:6" ht="63">
      <c r="A42" s="5" t="s">
        <v>165</v>
      </c>
      <c r="B42" s="4" t="s">
        <v>242</v>
      </c>
      <c r="C42" s="92">
        <v>247.5</v>
      </c>
      <c r="D42" s="92">
        <f>300</f>
        <v>300</v>
      </c>
      <c r="E42" s="128">
        <f>C42-D42</f>
        <v>-52.5</v>
      </c>
      <c r="F42" s="27">
        <v>130.58</v>
      </c>
    </row>
    <row r="43" spans="1:6" ht="31.5">
      <c r="A43" s="5" t="s">
        <v>166</v>
      </c>
      <c r="B43" s="4" t="s">
        <v>167</v>
      </c>
      <c r="C43" s="91">
        <f>C44</f>
        <v>6249.9</v>
      </c>
      <c r="D43" s="91">
        <f>D44</f>
        <v>3551.5</v>
      </c>
      <c r="E43" s="127">
        <f>E44</f>
        <v>2698.3999999999996</v>
      </c>
      <c r="F43" s="27"/>
    </row>
    <row r="44" spans="1:6" ht="63">
      <c r="A44" s="5" t="s">
        <v>227</v>
      </c>
      <c r="B44" s="4" t="s">
        <v>168</v>
      </c>
      <c r="C44" s="92">
        <f>C57+C58+C60+C59</f>
        <v>6249.9</v>
      </c>
      <c r="D44" s="92">
        <f>D57+D58+D60+D59</f>
        <v>3551.5</v>
      </c>
      <c r="E44" s="128">
        <f>E57+E58+E60+E59</f>
        <v>2698.3999999999996</v>
      </c>
      <c r="F44" s="27"/>
    </row>
    <row r="45" spans="1:6" ht="15.75" customHeight="1" hidden="1">
      <c r="A45" s="3" t="s">
        <v>169</v>
      </c>
      <c r="B45" s="4" t="s">
        <v>170</v>
      </c>
      <c r="C45" s="91">
        <v>0</v>
      </c>
      <c r="D45" s="91">
        <v>0</v>
      </c>
      <c r="E45" s="127">
        <v>0</v>
      </c>
      <c r="F45" s="27"/>
    </row>
    <row r="46" spans="1:6" ht="15.75" customHeight="1" hidden="1">
      <c r="A46" s="5" t="s">
        <v>171</v>
      </c>
      <c r="B46" s="4" t="s">
        <v>172</v>
      </c>
      <c r="C46" s="92">
        <v>0</v>
      </c>
      <c r="D46" s="92">
        <v>0</v>
      </c>
      <c r="E46" s="128">
        <v>0</v>
      </c>
      <c r="F46" s="27"/>
    </row>
    <row r="47" spans="1:6" ht="15.75" customHeight="1" hidden="1">
      <c r="A47" s="5" t="s">
        <v>173</v>
      </c>
      <c r="B47" s="4" t="s">
        <v>174</v>
      </c>
      <c r="C47" s="92">
        <v>0</v>
      </c>
      <c r="D47" s="92">
        <v>0</v>
      </c>
      <c r="E47" s="128">
        <v>0</v>
      </c>
      <c r="F47" s="27"/>
    </row>
    <row r="48" spans="1:6" ht="18.75" customHeight="1" hidden="1">
      <c r="A48" s="1" t="s">
        <v>175</v>
      </c>
      <c r="B48" s="4" t="s">
        <v>176</v>
      </c>
      <c r="C48" s="91">
        <v>100</v>
      </c>
      <c r="D48" s="91">
        <v>100</v>
      </c>
      <c r="E48" s="127">
        <v>100</v>
      </c>
      <c r="F48" s="27"/>
    </row>
    <row r="49" spans="1:6" ht="63" customHeight="1" hidden="1">
      <c r="A49" s="3" t="s">
        <v>177</v>
      </c>
      <c r="B49" s="4" t="s">
        <v>178</v>
      </c>
      <c r="C49" s="91">
        <v>0</v>
      </c>
      <c r="D49" s="91">
        <v>0</v>
      </c>
      <c r="E49" s="127">
        <v>0</v>
      </c>
      <c r="F49" s="27"/>
    </row>
    <row r="50" spans="1:8" s="9" customFormat="1" ht="31.5" customHeight="1" hidden="1">
      <c r="A50" s="23" t="s">
        <v>179</v>
      </c>
      <c r="B50" s="4" t="s">
        <v>180</v>
      </c>
      <c r="C50" s="93">
        <v>0</v>
      </c>
      <c r="D50" s="93">
        <v>0</v>
      </c>
      <c r="E50" s="129">
        <v>0</v>
      </c>
      <c r="F50" s="8"/>
      <c r="G50" s="121"/>
      <c r="H50" s="24">
        <f>H51</f>
        <v>168</v>
      </c>
    </row>
    <row r="51" spans="1:8" s="9" customFormat="1" ht="31.5" customHeight="1" hidden="1">
      <c r="A51" s="25" t="s">
        <v>181</v>
      </c>
      <c r="B51" s="4" t="s">
        <v>182</v>
      </c>
      <c r="C51" s="93">
        <v>0</v>
      </c>
      <c r="D51" s="93">
        <v>0</v>
      </c>
      <c r="E51" s="129">
        <v>0</v>
      </c>
      <c r="F51" s="8"/>
      <c r="G51" s="121"/>
      <c r="H51" s="24">
        <f>H52</f>
        <v>168</v>
      </c>
    </row>
    <row r="52" spans="1:8" s="9" customFormat="1" ht="31.5" customHeight="1" hidden="1">
      <c r="A52" s="25" t="s">
        <v>183</v>
      </c>
      <c r="B52" s="4" t="s">
        <v>184</v>
      </c>
      <c r="C52" s="92">
        <v>0</v>
      </c>
      <c r="D52" s="92">
        <v>0</v>
      </c>
      <c r="E52" s="128">
        <v>0</v>
      </c>
      <c r="F52" s="8"/>
      <c r="G52" s="121"/>
      <c r="H52" s="24">
        <v>168</v>
      </c>
    </row>
    <row r="53" spans="1:6" ht="31.5" customHeight="1" hidden="1">
      <c r="A53" s="5" t="s">
        <v>185</v>
      </c>
      <c r="B53" s="4" t="s">
        <v>186</v>
      </c>
      <c r="C53" s="92">
        <v>0</v>
      </c>
      <c r="D53" s="92">
        <v>0</v>
      </c>
      <c r="E53" s="128">
        <v>0</v>
      </c>
      <c r="F53" s="27"/>
    </row>
    <row r="54" spans="1:6" ht="15.75" customHeight="1" hidden="1">
      <c r="A54" s="5" t="s">
        <v>187</v>
      </c>
      <c r="B54" s="4" t="s">
        <v>188</v>
      </c>
      <c r="C54" s="92">
        <v>0</v>
      </c>
      <c r="D54" s="92">
        <v>0</v>
      </c>
      <c r="E54" s="128">
        <v>0</v>
      </c>
      <c r="F54" s="27"/>
    </row>
    <row r="55" spans="1:6" ht="15.75" customHeight="1" hidden="1">
      <c r="A55" s="5" t="s">
        <v>189</v>
      </c>
      <c r="B55" s="4" t="s">
        <v>190</v>
      </c>
      <c r="C55" s="92">
        <v>0</v>
      </c>
      <c r="D55" s="92">
        <v>0</v>
      </c>
      <c r="E55" s="128">
        <v>0</v>
      </c>
      <c r="F55" s="27"/>
    </row>
    <row r="56" spans="1:6" ht="18.75" customHeight="1" hidden="1">
      <c r="A56" s="5" t="s">
        <v>191</v>
      </c>
      <c r="B56" s="4" t="s">
        <v>192</v>
      </c>
      <c r="C56" s="92">
        <v>0</v>
      </c>
      <c r="D56" s="92">
        <v>0</v>
      </c>
      <c r="E56" s="128">
        <v>0</v>
      </c>
      <c r="F56" s="27"/>
    </row>
    <row r="57" spans="1:6" ht="78.75" customHeight="1">
      <c r="A57" s="5" t="s">
        <v>386</v>
      </c>
      <c r="B57" s="4" t="s">
        <v>243</v>
      </c>
      <c r="C57" s="92">
        <v>4749.9</v>
      </c>
      <c r="D57" s="92">
        <v>3000</v>
      </c>
      <c r="E57" s="128">
        <f>C57-D57</f>
        <v>1749.8999999999996</v>
      </c>
      <c r="F57" s="27">
        <v>2760</v>
      </c>
    </row>
    <row r="58" spans="1:6" ht="78.75" customHeight="1">
      <c r="A58" s="5" t="s">
        <v>386</v>
      </c>
      <c r="B58" s="4" t="s">
        <v>244</v>
      </c>
      <c r="C58" s="92">
        <v>750</v>
      </c>
      <c r="D58" s="92">
        <v>251.5</v>
      </c>
      <c r="E58" s="128">
        <f>C58-D58</f>
        <v>498.5</v>
      </c>
      <c r="F58" s="27">
        <v>174.5</v>
      </c>
    </row>
    <row r="59" spans="1:6" ht="78.75" customHeight="1">
      <c r="A59" s="5" t="s">
        <v>386</v>
      </c>
      <c r="B59" s="4" t="s">
        <v>387</v>
      </c>
      <c r="C59" s="92">
        <v>500</v>
      </c>
      <c r="D59" s="92">
        <v>200</v>
      </c>
      <c r="E59" s="128">
        <f>C59-D59</f>
        <v>300</v>
      </c>
      <c r="F59" s="27">
        <v>176.28</v>
      </c>
    </row>
    <row r="60" spans="1:6" ht="78.75">
      <c r="A60" s="5" t="s">
        <v>386</v>
      </c>
      <c r="B60" s="4" t="s">
        <v>245</v>
      </c>
      <c r="C60" s="92">
        <v>250</v>
      </c>
      <c r="D60" s="92">
        <v>100</v>
      </c>
      <c r="E60" s="128">
        <f>C60-D60</f>
        <v>150</v>
      </c>
      <c r="F60" s="27">
        <v>52</v>
      </c>
    </row>
    <row r="61" spans="1:6" ht="18.75" customHeight="1">
      <c r="A61" s="10" t="s">
        <v>169</v>
      </c>
      <c r="B61" s="4" t="s">
        <v>246</v>
      </c>
      <c r="C61" s="92">
        <v>0</v>
      </c>
      <c r="D61" s="92">
        <v>0</v>
      </c>
      <c r="E61" s="128">
        <v>0</v>
      </c>
      <c r="F61" s="27"/>
    </row>
    <row r="62" spans="1:6" ht="15.75">
      <c r="A62" s="11" t="s">
        <v>193</v>
      </c>
      <c r="B62" s="4" t="s">
        <v>247</v>
      </c>
      <c r="C62" s="92">
        <v>0</v>
      </c>
      <c r="D62" s="92">
        <v>0</v>
      </c>
      <c r="E62" s="128">
        <v>0</v>
      </c>
      <c r="F62" s="27"/>
    </row>
    <row r="63" spans="1:6" ht="44.25" customHeight="1">
      <c r="A63" s="5" t="s">
        <v>228</v>
      </c>
      <c r="B63" s="4" t="s">
        <v>194</v>
      </c>
      <c r="C63" s="92">
        <v>0</v>
      </c>
      <c r="D63" s="92">
        <v>0</v>
      </c>
      <c r="E63" s="128">
        <v>0</v>
      </c>
      <c r="F63" s="27"/>
    </row>
    <row r="64" spans="1:6" ht="15.75">
      <c r="A64" s="29" t="s">
        <v>171</v>
      </c>
      <c r="B64" s="4" t="s">
        <v>248</v>
      </c>
      <c r="C64" s="92">
        <v>0</v>
      </c>
      <c r="D64" s="92">
        <v>0</v>
      </c>
      <c r="E64" s="128">
        <v>0</v>
      </c>
      <c r="F64" s="27"/>
    </row>
    <row r="65" spans="1:6" ht="31.5">
      <c r="A65" s="11" t="s">
        <v>229</v>
      </c>
      <c r="B65" s="4" t="s">
        <v>195</v>
      </c>
      <c r="C65" s="92">
        <v>0</v>
      </c>
      <c r="D65" s="92">
        <v>0</v>
      </c>
      <c r="E65" s="128">
        <v>0</v>
      </c>
      <c r="F65" s="27"/>
    </row>
    <row r="66" spans="1:6" ht="18.75">
      <c r="A66" s="1" t="s">
        <v>175</v>
      </c>
      <c r="B66" s="4" t="s">
        <v>196</v>
      </c>
      <c r="C66" s="91">
        <f>C67</f>
        <v>36137.6</v>
      </c>
      <c r="D66" s="91">
        <f>D67</f>
        <v>44270.9</v>
      </c>
      <c r="E66" s="127">
        <f>E67</f>
        <v>-8133.299999999998</v>
      </c>
      <c r="F66" s="27"/>
    </row>
    <row r="67" spans="1:6" ht="47.25">
      <c r="A67" s="3" t="s">
        <v>197</v>
      </c>
      <c r="B67" s="4" t="s">
        <v>198</v>
      </c>
      <c r="C67" s="91">
        <f>C68+C71</f>
        <v>36137.6</v>
      </c>
      <c r="D67" s="91">
        <f>D68+D71</f>
        <v>44270.9</v>
      </c>
      <c r="E67" s="127">
        <f>E68+E71</f>
        <v>-8133.299999999998</v>
      </c>
      <c r="F67" s="27"/>
    </row>
    <row r="68" spans="1:6" ht="31.5">
      <c r="A68" s="12" t="s">
        <v>232</v>
      </c>
      <c r="B68" s="4" t="s">
        <v>369</v>
      </c>
      <c r="C68" s="91">
        <f aca="true" t="shared" si="1" ref="C68:E69">C69</f>
        <v>20000</v>
      </c>
      <c r="D68" s="91">
        <f t="shared" si="1"/>
        <v>28000</v>
      </c>
      <c r="E68" s="127">
        <f t="shared" si="1"/>
        <v>-8000</v>
      </c>
      <c r="F68" s="27"/>
    </row>
    <row r="69" spans="1:6" ht="15.75">
      <c r="A69" s="12" t="s">
        <v>187</v>
      </c>
      <c r="B69" s="4" t="s">
        <v>370</v>
      </c>
      <c r="C69" s="92">
        <f t="shared" si="1"/>
        <v>20000</v>
      </c>
      <c r="D69" s="92">
        <f t="shared" si="1"/>
        <v>28000</v>
      </c>
      <c r="E69" s="128">
        <f t="shared" si="1"/>
        <v>-8000</v>
      </c>
      <c r="F69" s="27"/>
    </row>
    <row r="70" spans="1:6" ht="31.5">
      <c r="A70" s="12" t="s">
        <v>233</v>
      </c>
      <c r="B70" s="4" t="s">
        <v>371</v>
      </c>
      <c r="C70" s="92">
        <v>20000</v>
      </c>
      <c r="D70" s="92">
        <f>20000+8000</f>
        <v>28000</v>
      </c>
      <c r="E70" s="128">
        <f>C70-D70</f>
        <v>-8000</v>
      </c>
      <c r="F70" s="27"/>
    </row>
    <row r="71" spans="1:6" ht="15.75" customHeight="1">
      <c r="A71" s="12" t="s">
        <v>373</v>
      </c>
      <c r="B71" s="4" t="s">
        <v>372</v>
      </c>
      <c r="C71" s="91">
        <f>C72+C76</f>
        <v>16137.6</v>
      </c>
      <c r="D71" s="91">
        <f>D72+D76</f>
        <v>16270.9</v>
      </c>
      <c r="E71" s="127">
        <f>E72+E76</f>
        <v>-133.29999999999845</v>
      </c>
      <c r="F71" s="27"/>
    </row>
    <row r="72" spans="1:6" ht="31.5">
      <c r="A72" s="12" t="s">
        <v>199</v>
      </c>
      <c r="B72" s="4" t="s">
        <v>352</v>
      </c>
      <c r="C72" s="92">
        <f>C73</f>
        <v>2601.4</v>
      </c>
      <c r="D72" s="92">
        <f>D73</f>
        <v>2591.1</v>
      </c>
      <c r="E72" s="128">
        <f>E73</f>
        <v>10.300000000000091</v>
      </c>
      <c r="F72" s="27"/>
    </row>
    <row r="73" spans="1:6" ht="47.25">
      <c r="A73" s="11" t="s">
        <v>231</v>
      </c>
      <c r="B73" s="4" t="s">
        <v>353</v>
      </c>
      <c r="C73" s="92">
        <f>C74+C75</f>
        <v>2601.4</v>
      </c>
      <c r="D73" s="92">
        <f>D74+D75</f>
        <v>2591.1</v>
      </c>
      <c r="E73" s="128">
        <f>E74+E75</f>
        <v>10.300000000000091</v>
      </c>
      <c r="F73" s="27"/>
    </row>
    <row r="74" spans="1:6" ht="63">
      <c r="A74" s="11" t="s">
        <v>200</v>
      </c>
      <c r="B74" s="4" t="s">
        <v>354</v>
      </c>
      <c r="C74" s="94">
        <v>2594.5</v>
      </c>
      <c r="D74" s="94">
        <v>2584.6</v>
      </c>
      <c r="E74" s="128">
        <f>C74-D74</f>
        <v>9.900000000000091</v>
      </c>
      <c r="F74" s="27"/>
    </row>
    <row r="75" spans="1:6" ht="96" customHeight="1">
      <c r="A75" s="13" t="s">
        <v>205</v>
      </c>
      <c r="B75" s="4" t="s">
        <v>351</v>
      </c>
      <c r="C75" s="94">
        <v>6.9</v>
      </c>
      <c r="D75" s="94">
        <v>6.5</v>
      </c>
      <c r="E75" s="128">
        <f>C75-D75</f>
        <v>0.40000000000000036</v>
      </c>
      <c r="F75" s="27">
        <v>6.5</v>
      </c>
    </row>
    <row r="76" spans="1:6" ht="47.25">
      <c r="A76" s="12" t="s">
        <v>374</v>
      </c>
      <c r="B76" s="4" t="s">
        <v>355</v>
      </c>
      <c r="C76" s="92">
        <f>C77</f>
        <v>13536.2</v>
      </c>
      <c r="D76" s="92">
        <f>D77</f>
        <v>13679.8</v>
      </c>
      <c r="E76" s="128">
        <f>E77</f>
        <v>-143.59999999999854</v>
      </c>
      <c r="F76" s="27"/>
    </row>
    <row r="77" spans="1:6" ht="63">
      <c r="A77" s="12" t="s">
        <v>230</v>
      </c>
      <c r="B77" s="4" t="s">
        <v>356</v>
      </c>
      <c r="C77" s="92">
        <f>C78+C79</f>
        <v>13536.2</v>
      </c>
      <c r="D77" s="92">
        <f>D78+D79</f>
        <v>13679.8</v>
      </c>
      <c r="E77" s="128">
        <f>E78+E79</f>
        <v>-143.59999999999854</v>
      </c>
      <c r="F77" s="27"/>
    </row>
    <row r="78" spans="1:6" ht="47.25">
      <c r="A78" s="14" t="s">
        <v>201</v>
      </c>
      <c r="B78" s="4" t="s">
        <v>357</v>
      </c>
      <c r="C78" s="94">
        <v>8694.7</v>
      </c>
      <c r="D78" s="94">
        <v>8773.4</v>
      </c>
      <c r="E78" s="128">
        <f>C78-D78</f>
        <v>-78.69999999999891</v>
      </c>
      <c r="F78" s="27"/>
    </row>
    <row r="79" spans="1:6" ht="47.25">
      <c r="A79" s="11" t="s">
        <v>202</v>
      </c>
      <c r="B79" s="4" t="s">
        <v>358</v>
      </c>
      <c r="C79" s="94">
        <v>4841.5</v>
      </c>
      <c r="D79" s="94">
        <v>4906.4</v>
      </c>
      <c r="E79" s="128">
        <f>C79-D79</f>
        <v>-64.89999999999964</v>
      </c>
      <c r="F79" s="27"/>
    </row>
    <row r="80" spans="1:6" ht="111.75" customHeight="1">
      <c r="A80" s="15" t="s">
        <v>203</v>
      </c>
      <c r="B80" s="4" t="s">
        <v>376</v>
      </c>
      <c r="C80" s="94">
        <v>0</v>
      </c>
      <c r="D80" s="94">
        <v>0</v>
      </c>
      <c r="E80" s="130">
        <v>0</v>
      </c>
      <c r="F80" s="27"/>
    </row>
    <row r="81" spans="1:6" ht="126">
      <c r="A81" s="11" t="s">
        <v>249</v>
      </c>
      <c r="B81" s="4" t="s">
        <v>375</v>
      </c>
      <c r="C81" s="94">
        <v>0</v>
      </c>
      <c r="D81" s="94">
        <v>0</v>
      </c>
      <c r="E81" s="130">
        <v>0</v>
      </c>
      <c r="F81" s="27"/>
    </row>
    <row r="82" spans="1:6" ht="15.75">
      <c r="A82" s="26" t="s">
        <v>0</v>
      </c>
      <c r="B82" s="27"/>
      <c r="C82" s="91">
        <f>C14+C66</f>
        <v>83535.1</v>
      </c>
      <c r="D82" s="91">
        <f>D14+D66</f>
        <v>99023.3</v>
      </c>
      <c r="E82" s="127">
        <f>E14+E66</f>
        <v>-15488.199999999997</v>
      </c>
      <c r="F82" s="122">
        <f>SUM(F18:F81)</f>
        <v>42880.08000000001</v>
      </c>
    </row>
  </sheetData>
  <sheetProtection/>
  <mergeCells count="5">
    <mergeCell ref="A12:C12"/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1" r:id="rId1"/>
  <rowBreaks count="2" manualBreakCount="2">
    <brk id="4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view="pageBreakPreview" zoomScaleSheetLayoutView="100" zoomScalePageLayoutView="0" workbookViewId="0" topLeftCell="A1">
      <selection activeCell="B115" sqref="B115"/>
    </sheetView>
  </sheetViews>
  <sheetFormatPr defaultColWidth="8.796875" defaultRowHeight="15"/>
  <cols>
    <col min="1" max="1" width="6.69921875" style="32" customWidth="1"/>
    <col min="2" max="2" width="32.59765625" style="32" customWidth="1"/>
    <col min="3" max="3" width="8.3984375" style="32" customWidth="1"/>
    <col min="4" max="4" width="6.3984375" style="76" bestFit="1" customWidth="1"/>
    <col min="5" max="5" width="10.296875" style="77" customWidth="1"/>
    <col min="6" max="6" width="9" style="77" customWidth="1"/>
    <col min="7" max="7" width="14" style="103" customWidth="1"/>
    <col min="8" max="16384" width="8.8984375" style="22" customWidth="1"/>
  </cols>
  <sheetData>
    <row r="1" spans="1:7" ht="15.75">
      <c r="A1" s="17" t="s">
        <v>92</v>
      </c>
      <c r="B1" s="17"/>
      <c r="C1" s="30"/>
      <c r="D1" s="168" t="s">
        <v>94</v>
      </c>
      <c r="E1" s="168"/>
      <c r="F1" s="168"/>
      <c r="G1" s="168"/>
    </row>
    <row r="2" spans="1:7" ht="15.75" customHeight="1">
      <c r="A2" s="17"/>
      <c r="B2" s="17"/>
      <c r="C2" s="30"/>
      <c r="D2" s="169" t="s">
        <v>416</v>
      </c>
      <c r="E2" s="169"/>
      <c r="F2" s="169"/>
      <c r="G2" s="169"/>
    </row>
    <row r="3" spans="1:7" ht="15.75">
      <c r="A3" s="17"/>
      <c r="B3" s="17"/>
      <c r="C3" s="33"/>
      <c r="D3" s="170" t="s">
        <v>95</v>
      </c>
      <c r="E3" s="170"/>
      <c r="F3" s="170"/>
      <c r="G3" s="170"/>
    </row>
    <row r="4" spans="1:7" ht="15.75">
      <c r="A4" s="17" t="s">
        <v>342</v>
      </c>
      <c r="B4" s="17" t="s">
        <v>342</v>
      </c>
      <c r="C4" s="33"/>
      <c r="D4" s="170" t="s">
        <v>93</v>
      </c>
      <c r="E4" s="170"/>
      <c r="F4" s="170"/>
      <c r="G4" s="170"/>
    </row>
    <row r="5" spans="1:7" ht="15.75">
      <c r="A5" s="31"/>
      <c r="B5" s="33"/>
      <c r="C5" s="33"/>
      <c r="D5" s="171" t="s">
        <v>417</v>
      </c>
      <c r="E5" s="171"/>
      <c r="F5" s="171"/>
      <c r="G5" s="171"/>
    </row>
    <row r="6" spans="1:7" ht="15.75">
      <c r="A6" s="31"/>
      <c r="B6" s="33"/>
      <c r="C6" s="33"/>
      <c r="D6" s="34"/>
      <c r="E6" s="34"/>
      <c r="F6" s="34"/>
      <c r="G6" s="96"/>
    </row>
    <row r="7" spans="1:7" ht="15.75">
      <c r="A7" s="31"/>
      <c r="B7" s="33"/>
      <c r="C7" s="33"/>
      <c r="D7" s="34"/>
      <c r="E7" s="34"/>
      <c r="F7" s="34"/>
      <c r="G7" s="96"/>
    </row>
    <row r="8" spans="1:7" ht="20.25">
      <c r="A8" s="166" t="s">
        <v>343</v>
      </c>
      <c r="B8" s="166"/>
      <c r="C8" s="166"/>
      <c r="D8" s="166"/>
      <c r="E8" s="166"/>
      <c r="F8" s="166"/>
      <c r="G8" s="166"/>
    </row>
    <row r="9" spans="1:7" ht="20.25">
      <c r="A9" s="166" t="s">
        <v>330</v>
      </c>
      <c r="B9" s="166"/>
      <c r="C9" s="166"/>
      <c r="D9" s="166"/>
      <c r="E9" s="166"/>
      <c r="F9" s="166"/>
      <c r="G9" s="166"/>
    </row>
    <row r="10" spans="1:7" ht="20.25">
      <c r="A10" s="166" t="s">
        <v>393</v>
      </c>
      <c r="B10" s="166"/>
      <c r="C10" s="166"/>
      <c r="D10" s="166"/>
      <c r="E10" s="166"/>
      <c r="F10" s="166"/>
      <c r="G10" s="166"/>
    </row>
    <row r="11" spans="1:7" s="85" customFormat="1" ht="12.75">
      <c r="A11" s="167"/>
      <c r="B11" s="167"/>
      <c r="C11" s="167"/>
      <c r="D11" s="167"/>
      <c r="E11" s="167"/>
      <c r="F11" s="167"/>
      <c r="G11" s="167"/>
    </row>
    <row r="12" spans="1:7" s="85" customFormat="1" ht="76.5">
      <c r="A12" s="37" t="s">
        <v>1</v>
      </c>
      <c r="B12" s="84" t="s">
        <v>2</v>
      </c>
      <c r="C12" s="35" t="s">
        <v>335</v>
      </c>
      <c r="D12" s="35" t="s">
        <v>3</v>
      </c>
      <c r="E12" s="36" t="s">
        <v>4</v>
      </c>
      <c r="F12" s="36" t="s">
        <v>120</v>
      </c>
      <c r="G12" s="104" t="s">
        <v>336</v>
      </c>
    </row>
    <row r="13" spans="1:7" ht="15.75">
      <c r="A13" s="38" t="s">
        <v>5</v>
      </c>
      <c r="B13" s="39" t="s">
        <v>6</v>
      </c>
      <c r="C13" s="39" t="s">
        <v>9</v>
      </c>
      <c r="D13" s="39"/>
      <c r="E13" s="40"/>
      <c r="F13" s="40"/>
      <c r="G13" s="97">
        <f>G14</f>
        <v>7784</v>
      </c>
    </row>
    <row r="14" spans="1:7" ht="22.5" customHeight="1">
      <c r="A14" s="38" t="s">
        <v>7</v>
      </c>
      <c r="B14" s="41" t="s">
        <v>8</v>
      </c>
      <c r="C14" s="40" t="s">
        <v>9</v>
      </c>
      <c r="D14" s="42" t="s">
        <v>10</v>
      </c>
      <c r="E14" s="43"/>
      <c r="F14" s="40"/>
      <c r="G14" s="97">
        <f>G15+G18</f>
        <v>7784</v>
      </c>
    </row>
    <row r="15" spans="1:7" ht="57">
      <c r="A15" s="40" t="s">
        <v>11</v>
      </c>
      <c r="B15" s="41" t="s">
        <v>46</v>
      </c>
      <c r="C15" s="44" t="s">
        <v>9</v>
      </c>
      <c r="D15" s="42" t="s">
        <v>12</v>
      </c>
      <c r="E15" s="45"/>
      <c r="F15" s="42"/>
      <c r="G15" s="98">
        <f>G16</f>
        <v>1223.4</v>
      </c>
    </row>
    <row r="16" spans="1:7" ht="30">
      <c r="A16" s="44" t="s">
        <v>13</v>
      </c>
      <c r="B16" s="46" t="s">
        <v>14</v>
      </c>
      <c r="C16" s="44" t="s">
        <v>9</v>
      </c>
      <c r="D16" s="47" t="s">
        <v>12</v>
      </c>
      <c r="E16" s="42" t="s">
        <v>258</v>
      </c>
      <c r="F16" s="42"/>
      <c r="G16" s="98">
        <f>G17</f>
        <v>1223.4</v>
      </c>
    </row>
    <row r="17" spans="1:7" ht="93.75" customHeight="1">
      <c r="A17" s="44"/>
      <c r="B17" s="46" t="s">
        <v>125</v>
      </c>
      <c r="C17" s="44" t="s">
        <v>9</v>
      </c>
      <c r="D17" s="47" t="s">
        <v>12</v>
      </c>
      <c r="E17" s="47" t="s">
        <v>258</v>
      </c>
      <c r="F17" s="42" t="s">
        <v>124</v>
      </c>
      <c r="G17" s="99">
        <v>1223.4</v>
      </c>
    </row>
    <row r="18" spans="1:7" ht="71.25">
      <c r="A18" s="40" t="s">
        <v>15</v>
      </c>
      <c r="B18" s="41" t="s">
        <v>47</v>
      </c>
      <c r="C18" s="40" t="s">
        <v>9</v>
      </c>
      <c r="D18" s="42" t="s">
        <v>16</v>
      </c>
      <c r="E18" s="42"/>
      <c r="F18" s="42"/>
      <c r="G18" s="98">
        <f>G19+G23+G25</f>
        <v>6560.599999999999</v>
      </c>
    </row>
    <row r="19" spans="1:7" ht="60">
      <c r="A19" s="44" t="s">
        <v>17</v>
      </c>
      <c r="B19" s="46" t="s">
        <v>18</v>
      </c>
      <c r="C19" s="44" t="s">
        <v>9</v>
      </c>
      <c r="D19" s="47" t="s">
        <v>16</v>
      </c>
      <c r="E19" s="42" t="s">
        <v>259</v>
      </c>
      <c r="F19" s="42"/>
      <c r="G19" s="98">
        <f>G20+G22+G21</f>
        <v>6367.4</v>
      </c>
    </row>
    <row r="20" spans="1:7" ht="96" customHeight="1">
      <c r="A20" s="44"/>
      <c r="B20" s="46" t="s">
        <v>125</v>
      </c>
      <c r="C20" s="44" t="s">
        <v>9</v>
      </c>
      <c r="D20" s="47" t="s">
        <v>16</v>
      </c>
      <c r="E20" s="47" t="s">
        <v>259</v>
      </c>
      <c r="F20" s="42" t="s">
        <v>124</v>
      </c>
      <c r="G20" s="98">
        <v>4343.3</v>
      </c>
    </row>
    <row r="21" spans="1:7" ht="45">
      <c r="A21" s="44"/>
      <c r="B21" s="49" t="s">
        <v>283</v>
      </c>
      <c r="C21" s="44" t="s">
        <v>9</v>
      </c>
      <c r="D21" s="47" t="s">
        <v>16</v>
      </c>
      <c r="E21" s="47" t="s">
        <v>259</v>
      </c>
      <c r="F21" s="42" t="s">
        <v>127</v>
      </c>
      <c r="G21" s="98">
        <v>2020.1</v>
      </c>
    </row>
    <row r="22" spans="1:7" ht="15.75">
      <c r="A22" s="44"/>
      <c r="B22" s="48" t="s">
        <v>130</v>
      </c>
      <c r="C22" s="44" t="s">
        <v>9</v>
      </c>
      <c r="D22" s="47" t="s">
        <v>16</v>
      </c>
      <c r="E22" s="47" t="s">
        <v>259</v>
      </c>
      <c r="F22" s="42" t="s">
        <v>129</v>
      </c>
      <c r="G22" s="98">
        <v>4</v>
      </c>
    </row>
    <row r="23" spans="1:7" ht="61.5" customHeight="1">
      <c r="A23" s="44" t="s">
        <v>210</v>
      </c>
      <c r="B23" s="46" t="s">
        <v>90</v>
      </c>
      <c r="C23" s="44" t="s">
        <v>9</v>
      </c>
      <c r="D23" s="42" t="s">
        <v>16</v>
      </c>
      <c r="E23" s="42" t="s">
        <v>260</v>
      </c>
      <c r="F23" s="47"/>
      <c r="G23" s="98">
        <f>G24</f>
        <v>109.2</v>
      </c>
    </row>
    <row r="24" spans="1:7" ht="90.75" customHeight="1">
      <c r="A24" s="44"/>
      <c r="B24" s="50" t="s">
        <v>125</v>
      </c>
      <c r="C24" s="44" t="s">
        <v>9</v>
      </c>
      <c r="D24" s="47" t="s">
        <v>16</v>
      </c>
      <c r="E24" s="47" t="s">
        <v>260</v>
      </c>
      <c r="F24" s="42" t="s">
        <v>124</v>
      </c>
      <c r="G24" s="99">
        <f>7*12*1.3</f>
        <v>109.2</v>
      </c>
    </row>
    <row r="25" spans="1:7" ht="60">
      <c r="A25" s="44"/>
      <c r="B25" s="50" t="s">
        <v>91</v>
      </c>
      <c r="C25" s="44" t="s">
        <v>9</v>
      </c>
      <c r="D25" s="47" t="s">
        <v>16</v>
      </c>
      <c r="E25" s="47" t="s">
        <v>282</v>
      </c>
      <c r="F25" s="42"/>
      <c r="G25" s="98">
        <f>G26</f>
        <v>84</v>
      </c>
    </row>
    <row r="26" spans="1:7" ht="15.75">
      <c r="A26" s="44"/>
      <c r="B26" s="50" t="s">
        <v>130</v>
      </c>
      <c r="C26" s="44" t="s">
        <v>9</v>
      </c>
      <c r="D26" s="47" t="s">
        <v>16</v>
      </c>
      <c r="E26" s="47" t="s">
        <v>282</v>
      </c>
      <c r="F26" s="42" t="s">
        <v>129</v>
      </c>
      <c r="G26" s="99">
        <f>7*12</f>
        <v>84</v>
      </c>
    </row>
    <row r="27" spans="1:7" ht="15.75">
      <c r="A27" s="40" t="s">
        <v>20</v>
      </c>
      <c r="B27" s="39" t="s">
        <v>21</v>
      </c>
      <c r="C27" s="40" t="s">
        <v>23</v>
      </c>
      <c r="D27" s="47"/>
      <c r="E27" s="47"/>
      <c r="F27" s="47"/>
      <c r="G27" s="98">
        <f>G28+G57+G93+G97+G70+G84+G80+G111+G107</f>
        <v>84114</v>
      </c>
    </row>
    <row r="28" spans="1:7" ht="24" customHeight="1">
      <c r="A28" s="40" t="s">
        <v>22</v>
      </c>
      <c r="B28" s="41" t="s">
        <v>8</v>
      </c>
      <c r="C28" s="40" t="s">
        <v>23</v>
      </c>
      <c r="D28" s="42" t="s">
        <v>10</v>
      </c>
      <c r="E28" s="47"/>
      <c r="F28" s="47"/>
      <c r="G28" s="98">
        <f>G29+G44+G41</f>
        <v>23280.5</v>
      </c>
    </row>
    <row r="29" spans="1:7" ht="71.25" customHeight="1">
      <c r="A29" s="40" t="s">
        <v>24</v>
      </c>
      <c r="B29" s="51" t="s">
        <v>48</v>
      </c>
      <c r="C29" s="44" t="s">
        <v>23</v>
      </c>
      <c r="D29" s="42" t="s">
        <v>25</v>
      </c>
      <c r="E29" s="47"/>
      <c r="F29" s="47"/>
      <c r="G29" s="98">
        <f>G39+G32+G30+G36</f>
        <v>10068</v>
      </c>
    </row>
    <row r="30" spans="1:7" ht="45">
      <c r="A30" s="44" t="s">
        <v>26</v>
      </c>
      <c r="B30" s="46" t="s">
        <v>27</v>
      </c>
      <c r="C30" s="44" t="s">
        <v>23</v>
      </c>
      <c r="D30" s="47" t="s">
        <v>25</v>
      </c>
      <c r="E30" s="42" t="s">
        <v>261</v>
      </c>
      <c r="F30" s="47"/>
      <c r="G30" s="98">
        <f>G31</f>
        <v>1223.4</v>
      </c>
    </row>
    <row r="31" spans="1:7" ht="92.25" customHeight="1">
      <c r="A31" s="52"/>
      <c r="B31" s="46" t="s">
        <v>125</v>
      </c>
      <c r="C31" s="44" t="s">
        <v>23</v>
      </c>
      <c r="D31" s="47" t="s">
        <v>25</v>
      </c>
      <c r="E31" s="47" t="s">
        <v>261</v>
      </c>
      <c r="F31" s="42" t="s">
        <v>124</v>
      </c>
      <c r="G31" s="99">
        <v>1223.4</v>
      </c>
    </row>
    <row r="32" spans="1:7" ht="30">
      <c r="A32" s="52" t="s">
        <v>28</v>
      </c>
      <c r="B32" s="53" t="s">
        <v>29</v>
      </c>
      <c r="C32" s="44" t="s">
        <v>23</v>
      </c>
      <c r="D32" s="47" t="s">
        <v>25</v>
      </c>
      <c r="E32" s="42" t="s">
        <v>262</v>
      </c>
      <c r="F32" s="47"/>
      <c r="G32" s="98">
        <f>G33+G34+G35</f>
        <v>6243.2</v>
      </c>
    </row>
    <row r="33" spans="1:7" ht="89.25" customHeight="1">
      <c r="A33" s="40"/>
      <c r="B33" s="46" t="s">
        <v>125</v>
      </c>
      <c r="C33" s="44" t="s">
        <v>23</v>
      </c>
      <c r="D33" s="47" t="s">
        <v>25</v>
      </c>
      <c r="E33" s="47" t="s">
        <v>262</v>
      </c>
      <c r="F33" s="42" t="s">
        <v>124</v>
      </c>
      <c r="G33" s="99">
        <v>5472.7</v>
      </c>
    </row>
    <row r="34" spans="1:7" ht="45" customHeight="1">
      <c r="A34" s="44"/>
      <c r="B34" s="61" t="s">
        <v>116</v>
      </c>
      <c r="C34" s="44" t="s">
        <v>23</v>
      </c>
      <c r="D34" s="47" t="s">
        <v>25</v>
      </c>
      <c r="E34" s="47" t="s">
        <v>262</v>
      </c>
      <c r="F34" s="42" t="s">
        <v>127</v>
      </c>
      <c r="G34" s="98">
        <v>763.5</v>
      </c>
    </row>
    <row r="35" spans="1:7" ht="15.75">
      <c r="A35" s="44"/>
      <c r="B35" s="48" t="s">
        <v>130</v>
      </c>
      <c r="C35" s="44" t="s">
        <v>23</v>
      </c>
      <c r="D35" s="47" t="s">
        <v>25</v>
      </c>
      <c r="E35" s="47" t="s">
        <v>262</v>
      </c>
      <c r="F35" s="42" t="s">
        <v>129</v>
      </c>
      <c r="G35" s="98">
        <v>7</v>
      </c>
    </row>
    <row r="36" spans="1:7" ht="77.25" customHeight="1">
      <c r="A36" s="44" t="s">
        <v>131</v>
      </c>
      <c r="B36" s="50" t="s">
        <v>291</v>
      </c>
      <c r="C36" s="44" t="s">
        <v>23</v>
      </c>
      <c r="D36" s="47" t="s">
        <v>25</v>
      </c>
      <c r="E36" s="42" t="s">
        <v>288</v>
      </c>
      <c r="F36" s="47"/>
      <c r="G36" s="98">
        <f>G37+G38</f>
        <v>2594.5</v>
      </c>
    </row>
    <row r="37" spans="1:7" ht="90">
      <c r="A37" s="44" t="s">
        <v>253</v>
      </c>
      <c r="B37" s="46" t="s">
        <v>125</v>
      </c>
      <c r="C37" s="44" t="s">
        <v>23</v>
      </c>
      <c r="D37" s="47" t="s">
        <v>25</v>
      </c>
      <c r="E37" s="47" t="s">
        <v>288</v>
      </c>
      <c r="F37" s="42" t="s">
        <v>124</v>
      </c>
      <c r="G37" s="99">
        <v>2405.2</v>
      </c>
    </row>
    <row r="38" spans="1:7" ht="45">
      <c r="A38" s="44" t="s">
        <v>254</v>
      </c>
      <c r="B38" s="49" t="s">
        <v>283</v>
      </c>
      <c r="C38" s="44" t="s">
        <v>23</v>
      </c>
      <c r="D38" s="47" t="s">
        <v>25</v>
      </c>
      <c r="E38" s="47" t="s">
        <v>288</v>
      </c>
      <c r="F38" s="42" t="s">
        <v>127</v>
      </c>
      <c r="G38" s="99">
        <v>189.3</v>
      </c>
    </row>
    <row r="39" spans="1:7" ht="65.25" customHeight="1">
      <c r="A39" s="52" t="s">
        <v>255</v>
      </c>
      <c r="B39" s="48" t="s">
        <v>290</v>
      </c>
      <c r="C39" s="44" t="s">
        <v>23</v>
      </c>
      <c r="D39" s="47" t="s">
        <v>25</v>
      </c>
      <c r="E39" s="54" t="s">
        <v>289</v>
      </c>
      <c r="F39" s="47"/>
      <c r="G39" s="99">
        <f>G40</f>
        <v>6.9</v>
      </c>
    </row>
    <row r="40" spans="1:7" ht="45" customHeight="1">
      <c r="A40" s="55"/>
      <c r="B40" s="49" t="s">
        <v>283</v>
      </c>
      <c r="C40" s="44" t="s">
        <v>23</v>
      </c>
      <c r="D40" s="47" t="s">
        <v>25</v>
      </c>
      <c r="E40" s="56" t="s">
        <v>289</v>
      </c>
      <c r="F40" s="42" t="s">
        <v>127</v>
      </c>
      <c r="G40" s="99">
        <v>6.9</v>
      </c>
    </row>
    <row r="41" spans="1:7" ht="15.75">
      <c r="A41" s="40" t="s">
        <v>211</v>
      </c>
      <c r="B41" s="57" t="s">
        <v>103</v>
      </c>
      <c r="C41" s="44" t="s">
        <v>23</v>
      </c>
      <c r="D41" s="42" t="s">
        <v>107</v>
      </c>
      <c r="E41" s="47"/>
      <c r="F41" s="42"/>
      <c r="G41" s="99">
        <v>20</v>
      </c>
    </row>
    <row r="42" spans="1:7" ht="15.75">
      <c r="A42" s="52" t="s">
        <v>212</v>
      </c>
      <c r="B42" s="46" t="s">
        <v>104</v>
      </c>
      <c r="C42" s="44" t="s">
        <v>23</v>
      </c>
      <c r="D42" s="47" t="s">
        <v>107</v>
      </c>
      <c r="E42" s="42" t="s">
        <v>280</v>
      </c>
      <c r="F42" s="42"/>
      <c r="G42" s="99">
        <v>20</v>
      </c>
    </row>
    <row r="43" spans="1:7" ht="15.75">
      <c r="A43" s="44"/>
      <c r="B43" s="48" t="s">
        <v>130</v>
      </c>
      <c r="C43" s="44" t="s">
        <v>23</v>
      </c>
      <c r="D43" s="47" t="s">
        <v>107</v>
      </c>
      <c r="E43" s="47" t="s">
        <v>280</v>
      </c>
      <c r="F43" s="42" t="s">
        <v>129</v>
      </c>
      <c r="G43" s="98">
        <v>20</v>
      </c>
    </row>
    <row r="44" spans="1:7" ht="15.75">
      <c r="A44" s="40" t="s">
        <v>105</v>
      </c>
      <c r="B44" s="41" t="s">
        <v>19</v>
      </c>
      <c r="C44" s="44" t="s">
        <v>23</v>
      </c>
      <c r="D44" s="42" t="s">
        <v>82</v>
      </c>
      <c r="E44" s="47"/>
      <c r="F44" s="47"/>
      <c r="G44" s="98">
        <f>G49+G51+G55+G45</f>
        <v>13192.5</v>
      </c>
    </row>
    <row r="45" spans="1:7" ht="75" customHeight="1">
      <c r="A45" s="64" t="s">
        <v>224</v>
      </c>
      <c r="B45" s="61" t="s">
        <v>121</v>
      </c>
      <c r="C45" s="44" t="s">
        <v>23</v>
      </c>
      <c r="D45" s="42" t="s">
        <v>82</v>
      </c>
      <c r="E45" s="42" t="s">
        <v>265</v>
      </c>
      <c r="F45" s="42"/>
      <c r="G45" s="98">
        <f>G46+G47+G48</f>
        <v>6541.6</v>
      </c>
    </row>
    <row r="46" spans="1:7" ht="92.25" customHeight="1">
      <c r="A46" s="40"/>
      <c r="B46" s="46" t="s">
        <v>125</v>
      </c>
      <c r="C46" s="44" t="s">
        <v>23</v>
      </c>
      <c r="D46" s="47" t="s">
        <v>82</v>
      </c>
      <c r="E46" s="47" t="s">
        <v>265</v>
      </c>
      <c r="F46" s="42" t="s">
        <v>124</v>
      </c>
      <c r="G46" s="99">
        <f>4824.8+1457.1+0.6</f>
        <v>6282.5</v>
      </c>
    </row>
    <row r="47" spans="1:7" ht="45">
      <c r="A47" s="44"/>
      <c r="B47" s="49" t="s">
        <v>283</v>
      </c>
      <c r="C47" s="44" t="s">
        <v>23</v>
      </c>
      <c r="D47" s="47" t="s">
        <v>82</v>
      </c>
      <c r="E47" s="47" t="s">
        <v>265</v>
      </c>
      <c r="F47" s="42" t="s">
        <v>127</v>
      </c>
      <c r="G47" s="99">
        <v>257.1</v>
      </c>
    </row>
    <row r="48" spans="1:7" ht="15.75">
      <c r="A48" s="40"/>
      <c r="B48" s="48" t="s">
        <v>130</v>
      </c>
      <c r="C48" s="44" t="s">
        <v>23</v>
      </c>
      <c r="D48" s="47" t="s">
        <v>82</v>
      </c>
      <c r="E48" s="47" t="s">
        <v>265</v>
      </c>
      <c r="F48" s="42" t="s">
        <v>129</v>
      </c>
      <c r="G48" s="99">
        <v>2</v>
      </c>
    </row>
    <row r="49" spans="1:7" ht="30">
      <c r="A49" s="52" t="s">
        <v>106</v>
      </c>
      <c r="B49" s="46" t="s">
        <v>96</v>
      </c>
      <c r="C49" s="44" t="s">
        <v>23</v>
      </c>
      <c r="D49" s="47" t="s">
        <v>82</v>
      </c>
      <c r="E49" s="43" t="s">
        <v>281</v>
      </c>
      <c r="F49" s="42"/>
      <c r="G49" s="98">
        <f>G50</f>
        <v>150</v>
      </c>
    </row>
    <row r="50" spans="1:7" ht="45">
      <c r="A50" s="44"/>
      <c r="B50" s="49" t="s">
        <v>283</v>
      </c>
      <c r="C50" s="44" t="s">
        <v>23</v>
      </c>
      <c r="D50" s="47" t="s">
        <v>82</v>
      </c>
      <c r="E50" s="58" t="s">
        <v>281</v>
      </c>
      <c r="F50" s="42" t="s">
        <v>127</v>
      </c>
      <c r="G50" s="99">
        <f>150</f>
        <v>150</v>
      </c>
    </row>
    <row r="51" spans="1:7" ht="62.25" customHeight="1">
      <c r="A51" s="52" t="s">
        <v>216</v>
      </c>
      <c r="B51" s="59" t="s">
        <v>122</v>
      </c>
      <c r="C51" s="44" t="s">
        <v>23</v>
      </c>
      <c r="D51" s="56" t="s">
        <v>82</v>
      </c>
      <c r="E51" s="42" t="s">
        <v>266</v>
      </c>
      <c r="F51" s="42"/>
      <c r="G51" s="98">
        <f>G52+G53+G54</f>
        <v>6140.900000000001</v>
      </c>
    </row>
    <row r="52" spans="1:7" ht="81.75" customHeight="1">
      <c r="A52" s="44"/>
      <c r="B52" s="60" t="s">
        <v>125</v>
      </c>
      <c r="C52" s="44" t="s">
        <v>23</v>
      </c>
      <c r="D52" s="56" t="s">
        <v>82</v>
      </c>
      <c r="E52" s="47" t="s">
        <v>266</v>
      </c>
      <c r="F52" s="42" t="s">
        <v>124</v>
      </c>
      <c r="G52" s="99">
        <f>4436.1+1339.7</f>
        <v>5775.8</v>
      </c>
    </row>
    <row r="53" spans="1:7" ht="45" customHeight="1">
      <c r="A53" s="40"/>
      <c r="B53" s="115" t="s">
        <v>283</v>
      </c>
      <c r="C53" s="44" t="s">
        <v>23</v>
      </c>
      <c r="D53" s="56" t="s">
        <v>82</v>
      </c>
      <c r="E53" s="47" t="s">
        <v>266</v>
      </c>
      <c r="F53" s="42" t="s">
        <v>127</v>
      </c>
      <c r="G53" s="99">
        <v>363.1</v>
      </c>
    </row>
    <row r="54" spans="1:7" ht="15.75">
      <c r="A54" s="44"/>
      <c r="B54" s="48" t="s">
        <v>130</v>
      </c>
      <c r="C54" s="44" t="s">
        <v>23</v>
      </c>
      <c r="D54" s="56" t="s">
        <v>82</v>
      </c>
      <c r="E54" s="47" t="s">
        <v>266</v>
      </c>
      <c r="F54" s="42" t="s">
        <v>129</v>
      </c>
      <c r="G54" s="99">
        <v>2</v>
      </c>
    </row>
    <row r="55" spans="1:7" ht="30">
      <c r="A55" s="52" t="s">
        <v>217</v>
      </c>
      <c r="B55" s="61" t="s">
        <v>401</v>
      </c>
      <c r="C55" s="44" t="s">
        <v>23</v>
      </c>
      <c r="D55" s="56" t="s">
        <v>82</v>
      </c>
      <c r="E55" s="42" t="s">
        <v>264</v>
      </c>
      <c r="F55" s="42"/>
      <c r="G55" s="98">
        <f>G56</f>
        <v>360</v>
      </c>
    </row>
    <row r="56" spans="1:7" ht="45">
      <c r="A56" s="52"/>
      <c r="B56" s="49" t="s">
        <v>283</v>
      </c>
      <c r="C56" s="44" t="s">
        <v>23</v>
      </c>
      <c r="D56" s="56" t="s">
        <v>82</v>
      </c>
      <c r="E56" s="47" t="s">
        <v>264</v>
      </c>
      <c r="F56" s="42" t="s">
        <v>127</v>
      </c>
      <c r="G56" s="99">
        <v>360</v>
      </c>
    </row>
    <row r="57" spans="1:7" ht="28.5">
      <c r="A57" s="38" t="s">
        <v>30</v>
      </c>
      <c r="B57" s="41" t="s">
        <v>31</v>
      </c>
      <c r="C57" s="44" t="s">
        <v>23</v>
      </c>
      <c r="D57" s="42" t="s">
        <v>32</v>
      </c>
      <c r="E57" s="47"/>
      <c r="F57" s="47"/>
      <c r="G57" s="98">
        <f>G58+G61</f>
        <v>1050</v>
      </c>
    </row>
    <row r="58" spans="1:7" ht="57">
      <c r="A58" s="38" t="s">
        <v>33</v>
      </c>
      <c r="B58" s="41" t="s">
        <v>97</v>
      </c>
      <c r="C58" s="44" t="s">
        <v>23</v>
      </c>
      <c r="D58" s="42" t="s">
        <v>34</v>
      </c>
      <c r="E58" s="47"/>
      <c r="F58" s="47"/>
      <c r="G58" s="98">
        <f>G59</f>
        <v>550</v>
      </c>
    </row>
    <row r="59" spans="1:7" ht="105" customHeight="1">
      <c r="A59" s="52" t="s">
        <v>35</v>
      </c>
      <c r="B59" s="46" t="s">
        <v>400</v>
      </c>
      <c r="C59" s="44" t="s">
        <v>23</v>
      </c>
      <c r="D59" s="47" t="s">
        <v>34</v>
      </c>
      <c r="E59" s="54" t="s">
        <v>267</v>
      </c>
      <c r="F59" s="42"/>
      <c r="G59" s="98">
        <f>G60</f>
        <v>550</v>
      </c>
    </row>
    <row r="60" spans="1:7" ht="45">
      <c r="A60" s="52"/>
      <c r="B60" s="49" t="s">
        <v>283</v>
      </c>
      <c r="C60" s="44" t="s">
        <v>23</v>
      </c>
      <c r="D60" s="47" t="s">
        <v>34</v>
      </c>
      <c r="E60" s="56" t="s">
        <v>267</v>
      </c>
      <c r="F60" s="42" t="s">
        <v>127</v>
      </c>
      <c r="G60" s="99">
        <f>500+50</f>
        <v>550</v>
      </c>
    </row>
    <row r="61" spans="1:7" ht="42.75">
      <c r="A61" s="38" t="s">
        <v>51</v>
      </c>
      <c r="B61" s="57" t="s">
        <v>50</v>
      </c>
      <c r="C61" s="44" t="s">
        <v>23</v>
      </c>
      <c r="D61" s="42" t="s">
        <v>49</v>
      </c>
      <c r="E61" s="42"/>
      <c r="F61" s="42"/>
      <c r="G61" s="98">
        <f>G62+G68+G64+G66</f>
        <v>500</v>
      </c>
    </row>
    <row r="62" spans="1:7" s="133" customFormat="1" ht="75">
      <c r="A62" s="44" t="s">
        <v>52</v>
      </c>
      <c r="B62" s="46" t="s">
        <v>396</v>
      </c>
      <c r="C62" s="44" t="s">
        <v>23</v>
      </c>
      <c r="D62" s="47" t="s">
        <v>49</v>
      </c>
      <c r="E62" s="42" t="s">
        <v>274</v>
      </c>
      <c r="F62" s="42"/>
      <c r="G62" s="98">
        <f>G63</f>
        <v>100</v>
      </c>
    </row>
    <row r="63" spans="1:7" ht="45">
      <c r="A63" s="40"/>
      <c r="B63" s="49" t="s">
        <v>283</v>
      </c>
      <c r="C63" s="44" t="s">
        <v>23</v>
      </c>
      <c r="D63" s="47" t="s">
        <v>49</v>
      </c>
      <c r="E63" s="56" t="s">
        <v>274</v>
      </c>
      <c r="F63" s="42" t="s">
        <v>127</v>
      </c>
      <c r="G63" s="99">
        <v>100</v>
      </c>
    </row>
    <row r="64" spans="1:7" s="133" customFormat="1" ht="45">
      <c r="A64" s="44" t="s">
        <v>54</v>
      </c>
      <c r="B64" s="46" t="s">
        <v>399</v>
      </c>
      <c r="C64" s="44" t="s">
        <v>23</v>
      </c>
      <c r="D64" s="47" t="s">
        <v>49</v>
      </c>
      <c r="E64" s="42" t="s">
        <v>275</v>
      </c>
      <c r="F64" s="47"/>
      <c r="G64" s="98">
        <f>G65</f>
        <v>100</v>
      </c>
    </row>
    <row r="65" spans="1:7" ht="45">
      <c r="A65" s="44"/>
      <c r="B65" s="49" t="s">
        <v>283</v>
      </c>
      <c r="C65" s="44" t="s">
        <v>23</v>
      </c>
      <c r="D65" s="47" t="s">
        <v>49</v>
      </c>
      <c r="E65" s="56" t="s">
        <v>275</v>
      </c>
      <c r="F65" s="42" t="s">
        <v>127</v>
      </c>
      <c r="G65" s="99">
        <v>100</v>
      </c>
    </row>
    <row r="66" spans="1:7" ht="90">
      <c r="A66" s="44" t="s">
        <v>55</v>
      </c>
      <c r="B66" s="46" t="s">
        <v>406</v>
      </c>
      <c r="C66" s="44" t="s">
        <v>23</v>
      </c>
      <c r="D66" s="47" t="s">
        <v>49</v>
      </c>
      <c r="E66" s="42" t="s">
        <v>276</v>
      </c>
      <c r="F66" s="47"/>
      <c r="G66" s="98">
        <f>G67</f>
        <v>100</v>
      </c>
    </row>
    <row r="67" spans="1:7" ht="45">
      <c r="A67" s="44"/>
      <c r="B67" s="49" t="s">
        <v>283</v>
      </c>
      <c r="C67" s="44" t="s">
        <v>23</v>
      </c>
      <c r="D67" s="47" t="s">
        <v>49</v>
      </c>
      <c r="E67" s="47" t="s">
        <v>276</v>
      </c>
      <c r="F67" s="42" t="s">
        <v>127</v>
      </c>
      <c r="G67" s="99">
        <v>100</v>
      </c>
    </row>
    <row r="68" spans="1:7" ht="45">
      <c r="A68" s="44" t="s">
        <v>102</v>
      </c>
      <c r="B68" s="53" t="s">
        <v>405</v>
      </c>
      <c r="C68" s="44" t="s">
        <v>23</v>
      </c>
      <c r="D68" s="47" t="s">
        <v>49</v>
      </c>
      <c r="E68" s="43" t="s">
        <v>277</v>
      </c>
      <c r="F68" s="42"/>
      <c r="G68" s="98">
        <f>G69</f>
        <v>200</v>
      </c>
    </row>
    <row r="69" spans="1:7" ht="45">
      <c r="A69" s="44"/>
      <c r="B69" s="49" t="s">
        <v>283</v>
      </c>
      <c r="C69" s="44" t="s">
        <v>23</v>
      </c>
      <c r="D69" s="47" t="s">
        <v>49</v>
      </c>
      <c r="E69" s="58" t="s">
        <v>277</v>
      </c>
      <c r="F69" s="42" t="s">
        <v>127</v>
      </c>
      <c r="G69" s="99">
        <v>200</v>
      </c>
    </row>
    <row r="70" spans="1:7" ht="24.75" customHeight="1">
      <c r="A70" s="38" t="s">
        <v>36</v>
      </c>
      <c r="B70" s="41" t="s">
        <v>57</v>
      </c>
      <c r="C70" s="44" t="s">
        <v>23</v>
      </c>
      <c r="D70" s="42" t="s">
        <v>56</v>
      </c>
      <c r="E70" s="47"/>
      <c r="F70" s="47"/>
      <c r="G70" s="98">
        <f>G71</f>
        <v>31534.2</v>
      </c>
    </row>
    <row r="71" spans="1:7" ht="25.5" customHeight="1">
      <c r="A71" s="38" t="s">
        <v>37</v>
      </c>
      <c r="B71" s="57" t="s">
        <v>67</v>
      </c>
      <c r="C71" s="44" t="s">
        <v>23</v>
      </c>
      <c r="D71" s="42" t="s">
        <v>68</v>
      </c>
      <c r="E71" s="47"/>
      <c r="F71" s="47"/>
      <c r="G71" s="98">
        <f>G72</f>
        <v>31534.2</v>
      </c>
    </row>
    <row r="72" spans="1:7" ht="28.5">
      <c r="A72" s="52"/>
      <c r="B72" s="57" t="s">
        <v>100</v>
      </c>
      <c r="C72" s="44" t="s">
        <v>23</v>
      </c>
      <c r="D72" s="47" t="s">
        <v>68</v>
      </c>
      <c r="E72" s="42" t="s">
        <v>273</v>
      </c>
      <c r="F72" s="47"/>
      <c r="G72" s="98">
        <f>G73+G75</f>
        <v>31534.2</v>
      </c>
    </row>
    <row r="73" spans="1:7" ht="45">
      <c r="A73" s="44" t="s">
        <v>83</v>
      </c>
      <c r="B73" s="46" t="s">
        <v>213</v>
      </c>
      <c r="C73" s="44" t="s">
        <v>23</v>
      </c>
      <c r="D73" s="47" t="s">
        <v>68</v>
      </c>
      <c r="E73" s="42" t="s">
        <v>272</v>
      </c>
      <c r="F73" s="47"/>
      <c r="G73" s="98">
        <f>G74</f>
        <v>6414</v>
      </c>
    </row>
    <row r="74" spans="1:7" ht="45">
      <c r="A74" s="44"/>
      <c r="B74" s="49" t="s">
        <v>283</v>
      </c>
      <c r="C74" s="44" t="s">
        <v>23</v>
      </c>
      <c r="D74" s="47" t="s">
        <v>68</v>
      </c>
      <c r="E74" s="47" t="s">
        <v>272</v>
      </c>
      <c r="F74" s="42" t="s">
        <v>127</v>
      </c>
      <c r="G74" s="99">
        <v>6414</v>
      </c>
    </row>
    <row r="75" spans="1:7" ht="45">
      <c r="A75" s="52" t="s">
        <v>250</v>
      </c>
      <c r="B75" s="46" t="s">
        <v>234</v>
      </c>
      <c r="C75" s="52" t="s">
        <v>23</v>
      </c>
      <c r="D75" s="56" t="s">
        <v>68</v>
      </c>
      <c r="E75" s="42"/>
      <c r="F75" s="42"/>
      <c r="G75" s="98">
        <f>G76+G78</f>
        <v>25120.2</v>
      </c>
    </row>
    <row r="76" spans="1:7" ht="45">
      <c r="A76" s="62" t="s">
        <v>251</v>
      </c>
      <c r="B76" s="82" t="s">
        <v>298</v>
      </c>
      <c r="C76" s="52" t="s">
        <v>23</v>
      </c>
      <c r="D76" s="56" t="s">
        <v>68</v>
      </c>
      <c r="E76" s="42" t="s">
        <v>297</v>
      </c>
      <c r="F76" s="42"/>
      <c r="G76" s="99">
        <f>G77</f>
        <v>20000</v>
      </c>
    </row>
    <row r="77" spans="1:7" ht="45">
      <c r="A77" s="62"/>
      <c r="B77" s="49" t="s">
        <v>283</v>
      </c>
      <c r="C77" s="52" t="s">
        <v>23</v>
      </c>
      <c r="D77" s="56" t="s">
        <v>68</v>
      </c>
      <c r="E77" s="47" t="s">
        <v>297</v>
      </c>
      <c r="F77" s="54" t="s">
        <v>127</v>
      </c>
      <c r="G77" s="100">
        <v>20000</v>
      </c>
    </row>
    <row r="78" spans="1:7" ht="57" customHeight="1">
      <c r="A78" s="62" t="s">
        <v>252</v>
      </c>
      <c r="B78" s="61" t="s">
        <v>286</v>
      </c>
      <c r="C78" s="52" t="s">
        <v>23</v>
      </c>
      <c r="D78" s="56" t="s">
        <v>68</v>
      </c>
      <c r="E78" s="42" t="s">
        <v>296</v>
      </c>
      <c r="F78" s="42"/>
      <c r="G78" s="99">
        <f>G79</f>
        <v>5120.2</v>
      </c>
    </row>
    <row r="79" spans="1:7" ht="30.75" customHeight="1">
      <c r="A79" s="62"/>
      <c r="B79" s="63" t="s">
        <v>126</v>
      </c>
      <c r="C79" s="52" t="s">
        <v>23</v>
      </c>
      <c r="D79" s="56" t="s">
        <v>68</v>
      </c>
      <c r="E79" s="47" t="s">
        <v>296</v>
      </c>
      <c r="F79" s="54" t="s">
        <v>127</v>
      </c>
      <c r="G79" s="99">
        <v>5120.2</v>
      </c>
    </row>
    <row r="80" spans="1:7" ht="15.75">
      <c r="A80" s="38" t="s">
        <v>38</v>
      </c>
      <c r="B80" s="57" t="s">
        <v>81</v>
      </c>
      <c r="C80" s="44" t="s">
        <v>23</v>
      </c>
      <c r="D80" s="42" t="s">
        <v>77</v>
      </c>
      <c r="E80" s="47"/>
      <c r="F80" s="47"/>
      <c r="G80" s="98">
        <f>G81</f>
        <v>100</v>
      </c>
    </row>
    <row r="81" spans="1:7" ht="28.5">
      <c r="A81" s="38" t="s">
        <v>39</v>
      </c>
      <c r="B81" s="57" t="s">
        <v>80</v>
      </c>
      <c r="C81" s="44" t="s">
        <v>23</v>
      </c>
      <c r="D81" s="42" t="s">
        <v>78</v>
      </c>
      <c r="E81" s="47"/>
      <c r="F81" s="47"/>
      <c r="G81" s="98">
        <f>G82</f>
        <v>100</v>
      </c>
    </row>
    <row r="82" spans="1:7" ht="45" customHeight="1">
      <c r="A82" s="44" t="s">
        <v>98</v>
      </c>
      <c r="B82" s="46" t="s">
        <v>403</v>
      </c>
      <c r="C82" s="44" t="s">
        <v>23</v>
      </c>
      <c r="D82" s="47" t="s">
        <v>78</v>
      </c>
      <c r="E82" s="54" t="s">
        <v>268</v>
      </c>
      <c r="F82" s="47"/>
      <c r="G82" s="99">
        <f>G83</f>
        <v>100</v>
      </c>
    </row>
    <row r="83" spans="1:7" ht="45">
      <c r="A83" s="44"/>
      <c r="B83" s="49" t="s">
        <v>283</v>
      </c>
      <c r="C83" s="44" t="s">
        <v>23</v>
      </c>
      <c r="D83" s="47" t="s">
        <v>78</v>
      </c>
      <c r="E83" s="56" t="s">
        <v>268</v>
      </c>
      <c r="F83" s="42" t="s">
        <v>127</v>
      </c>
      <c r="G83" s="99">
        <f>50+50</f>
        <v>100</v>
      </c>
    </row>
    <row r="84" spans="1:7" ht="15.75">
      <c r="A84" s="38" t="s">
        <v>59</v>
      </c>
      <c r="B84" s="41" t="s">
        <v>65</v>
      </c>
      <c r="C84" s="44" t="s">
        <v>23</v>
      </c>
      <c r="D84" s="42" t="s">
        <v>66</v>
      </c>
      <c r="E84" s="47"/>
      <c r="F84" s="42"/>
      <c r="G84" s="98">
        <f>G88+G85</f>
        <v>3365</v>
      </c>
    </row>
    <row r="85" spans="1:7" ht="42.75">
      <c r="A85" s="40" t="s">
        <v>60</v>
      </c>
      <c r="B85" s="83" t="s">
        <v>110</v>
      </c>
      <c r="C85" s="44" t="s">
        <v>23</v>
      </c>
      <c r="D85" s="42" t="s">
        <v>108</v>
      </c>
      <c r="E85" s="47"/>
      <c r="F85" s="42"/>
      <c r="G85" s="98">
        <f>G86</f>
        <v>50</v>
      </c>
    </row>
    <row r="86" spans="1:7" ht="105">
      <c r="A86" s="44" t="s">
        <v>214</v>
      </c>
      <c r="B86" s="61" t="s">
        <v>109</v>
      </c>
      <c r="C86" s="44" t="s">
        <v>23</v>
      </c>
      <c r="D86" s="47" t="s">
        <v>108</v>
      </c>
      <c r="E86" s="42" t="s">
        <v>257</v>
      </c>
      <c r="F86" s="42"/>
      <c r="G86" s="99">
        <f>G87</f>
        <v>50</v>
      </c>
    </row>
    <row r="87" spans="1:7" ht="45">
      <c r="A87" s="44"/>
      <c r="B87" s="49" t="s">
        <v>283</v>
      </c>
      <c r="C87" s="44" t="s">
        <v>23</v>
      </c>
      <c r="D87" s="47" t="s">
        <v>108</v>
      </c>
      <c r="E87" s="47" t="s">
        <v>257</v>
      </c>
      <c r="F87" s="42" t="s">
        <v>127</v>
      </c>
      <c r="G87" s="99">
        <v>50</v>
      </c>
    </row>
    <row r="88" spans="1:7" ht="15.75">
      <c r="A88" s="38" t="s">
        <v>413</v>
      </c>
      <c r="B88" s="41" t="s">
        <v>112</v>
      </c>
      <c r="C88" s="44" t="s">
        <v>23</v>
      </c>
      <c r="D88" s="42" t="s">
        <v>111</v>
      </c>
      <c r="E88" s="47"/>
      <c r="F88" s="42"/>
      <c r="G88" s="98">
        <f>G91+G89</f>
        <v>3315</v>
      </c>
    </row>
    <row r="89" spans="1:7" ht="75" customHeight="1">
      <c r="A89" s="52" t="s">
        <v>224</v>
      </c>
      <c r="B89" s="134" t="s">
        <v>395</v>
      </c>
      <c r="C89" s="44" t="s">
        <v>23</v>
      </c>
      <c r="D89" s="42" t="s">
        <v>111</v>
      </c>
      <c r="E89" s="42" t="s">
        <v>349</v>
      </c>
      <c r="F89" s="42"/>
      <c r="G89" s="98">
        <f>G90</f>
        <v>400</v>
      </c>
    </row>
    <row r="90" spans="1:7" ht="30">
      <c r="A90" s="52"/>
      <c r="B90" s="65" t="s">
        <v>126</v>
      </c>
      <c r="C90" s="44" t="s">
        <v>23</v>
      </c>
      <c r="D90" s="47" t="s">
        <v>111</v>
      </c>
      <c r="E90" s="47" t="s">
        <v>349</v>
      </c>
      <c r="F90" s="42" t="s">
        <v>127</v>
      </c>
      <c r="G90" s="99">
        <v>400</v>
      </c>
    </row>
    <row r="91" spans="1:7" ht="60">
      <c r="A91" s="52" t="s">
        <v>414</v>
      </c>
      <c r="B91" s="53" t="s">
        <v>404</v>
      </c>
      <c r="C91" s="44" t="s">
        <v>23</v>
      </c>
      <c r="D91" s="47" t="s">
        <v>111</v>
      </c>
      <c r="E91" s="42" t="s">
        <v>278</v>
      </c>
      <c r="F91" s="42"/>
      <c r="G91" s="98">
        <f>G92</f>
        <v>2915</v>
      </c>
    </row>
    <row r="92" spans="1:7" ht="45">
      <c r="A92" s="38"/>
      <c r="B92" s="49" t="s">
        <v>283</v>
      </c>
      <c r="C92" s="44" t="s">
        <v>23</v>
      </c>
      <c r="D92" s="47" t="s">
        <v>111</v>
      </c>
      <c r="E92" s="47" t="s">
        <v>278</v>
      </c>
      <c r="F92" s="42" t="s">
        <v>127</v>
      </c>
      <c r="G92" s="99">
        <v>2915</v>
      </c>
    </row>
    <row r="93" spans="1:7" ht="15.75">
      <c r="A93" s="38" t="s">
        <v>71</v>
      </c>
      <c r="B93" s="41" t="s">
        <v>89</v>
      </c>
      <c r="C93" s="44" t="s">
        <v>23</v>
      </c>
      <c r="D93" s="42" t="s">
        <v>40</v>
      </c>
      <c r="E93" s="58"/>
      <c r="F93" s="40"/>
      <c r="G93" s="98">
        <f>G94</f>
        <v>8460</v>
      </c>
    </row>
    <row r="94" spans="1:7" ht="15.75">
      <c r="A94" s="38" t="s">
        <v>72</v>
      </c>
      <c r="B94" s="41" t="s">
        <v>61</v>
      </c>
      <c r="C94" s="44" t="s">
        <v>23</v>
      </c>
      <c r="D94" s="42" t="s">
        <v>58</v>
      </c>
      <c r="E94" s="58"/>
      <c r="F94" s="40"/>
      <c r="G94" s="98">
        <f>G95</f>
        <v>8460</v>
      </c>
    </row>
    <row r="95" spans="1:7" ht="75">
      <c r="A95" s="52" t="s">
        <v>73</v>
      </c>
      <c r="B95" s="46" t="s">
        <v>402</v>
      </c>
      <c r="C95" s="44" t="s">
        <v>23</v>
      </c>
      <c r="D95" s="42" t="s">
        <v>58</v>
      </c>
      <c r="E95" s="42" t="s">
        <v>263</v>
      </c>
      <c r="F95" s="42"/>
      <c r="G95" s="98">
        <f>G96</f>
        <v>8460</v>
      </c>
    </row>
    <row r="96" spans="1:7" ht="30">
      <c r="A96" s="40"/>
      <c r="B96" s="65" t="s">
        <v>126</v>
      </c>
      <c r="C96" s="44" t="s">
        <v>23</v>
      </c>
      <c r="D96" s="47" t="s">
        <v>58</v>
      </c>
      <c r="E96" s="47" t="s">
        <v>263</v>
      </c>
      <c r="F96" s="42" t="s">
        <v>127</v>
      </c>
      <c r="G96" s="99">
        <v>8460</v>
      </c>
    </row>
    <row r="97" spans="1:7" ht="15.75">
      <c r="A97" s="38" t="s">
        <v>69</v>
      </c>
      <c r="B97" s="41" t="s">
        <v>42</v>
      </c>
      <c r="C97" s="44" t="s">
        <v>23</v>
      </c>
      <c r="D97" s="42" t="s">
        <v>43</v>
      </c>
      <c r="E97" s="47"/>
      <c r="F97" s="42"/>
      <c r="G97" s="98">
        <f>G101+G98</f>
        <v>14458.300000000001</v>
      </c>
    </row>
    <row r="98" spans="1:7" ht="15.75">
      <c r="A98" s="38" t="s">
        <v>63</v>
      </c>
      <c r="B98" s="41" t="s">
        <v>398</v>
      </c>
      <c r="C98" s="44" t="s">
        <v>23</v>
      </c>
      <c r="D98" s="42" t="s">
        <v>397</v>
      </c>
      <c r="E98" s="47"/>
      <c r="F98" s="47"/>
      <c r="G98" s="98">
        <f>G99</f>
        <v>922.1</v>
      </c>
    </row>
    <row r="99" spans="1:7" ht="60">
      <c r="A99" s="52" t="s">
        <v>64</v>
      </c>
      <c r="B99" s="46" t="s">
        <v>123</v>
      </c>
      <c r="C99" s="44" t="s">
        <v>23</v>
      </c>
      <c r="D99" s="47" t="s">
        <v>397</v>
      </c>
      <c r="E99" s="42" t="s">
        <v>270</v>
      </c>
      <c r="F99" s="47"/>
      <c r="G99" s="99">
        <f>G100</f>
        <v>922.1</v>
      </c>
    </row>
    <row r="100" spans="1:7" ht="30.75" customHeight="1">
      <c r="A100" s="44"/>
      <c r="B100" s="46" t="s">
        <v>128</v>
      </c>
      <c r="C100" s="44" t="s">
        <v>23</v>
      </c>
      <c r="D100" s="47" t="s">
        <v>397</v>
      </c>
      <c r="E100" s="47" t="s">
        <v>270</v>
      </c>
      <c r="F100" s="42" t="s">
        <v>117</v>
      </c>
      <c r="G100" s="99">
        <v>922.1</v>
      </c>
    </row>
    <row r="101" spans="1:7" ht="15.75">
      <c r="A101" s="38" t="s">
        <v>74</v>
      </c>
      <c r="B101" s="57" t="s">
        <v>44</v>
      </c>
      <c r="C101" s="44" t="s">
        <v>23</v>
      </c>
      <c r="D101" s="42" t="s">
        <v>45</v>
      </c>
      <c r="E101" s="47"/>
      <c r="F101" s="42"/>
      <c r="G101" s="98">
        <f>G102</f>
        <v>13536.2</v>
      </c>
    </row>
    <row r="102" spans="1:7" ht="28.5">
      <c r="A102" s="38" t="s">
        <v>70</v>
      </c>
      <c r="B102" s="57" t="s">
        <v>53</v>
      </c>
      <c r="C102" s="44" t="s">
        <v>23</v>
      </c>
      <c r="D102" s="42" t="s">
        <v>45</v>
      </c>
      <c r="E102" s="54" t="s">
        <v>256</v>
      </c>
      <c r="F102" s="42"/>
      <c r="G102" s="98">
        <f>G103+G105</f>
        <v>13536.2</v>
      </c>
    </row>
    <row r="103" spans="1:7" ht="75.75" customHeight="1">
      <c r="A103" s="44" t="s">
        <v>215</v>
      </c>
      <c r="B103" s="66" t="s">
        <v>294</v>
      </c>
      <c r="C103" s="44" t="s">
        <v>23</v>
      </c>
      <c r="D103" s="47" t="s">
        <v>45</v>
      </c>
      <c r="E103" s="42" t="s">
        <v>293</v>
      </c>
      <c r="F103" s="47"/>
      <c r="G103" s="98">
        <f>G104</f>
        <v>8694.7</v>
      </c>
    </row>
    <row r="104" spans="1:7" ht="30">
      <c r="A104" s="44"/>
      <c r="B104" s="46" t="s">
        <v>128</v>
      </c>
      <c r="C104" s="44" t="s">
        <v>23</v>
      </c>
      <c r="D104" s="47" t="s">
        <v>45</v>
      </c>
      <c r="E104" s="47" t="s">
        <v>293</v>
      </c>
      <c r="F104" s="42" t="s">
        <v>117</v>
      </c>
      <c r="G104" s="99">
        <f>Доходы!C78</f>
        <v>8694.7</v>
      </c>
    </row>
    <row r="105" spans="1:7" ht="75">
      <c r="A105" s="44" t="s">
        <v>299</v>
      </c>
      <c r="B105" s="46" t="s">
        <v>284</v>
      </c>
      <c r="C105" s="40" t="s">
        <v>23</v>
      </c>
      <c r="D105" s="42" t="s">
        <v>45</v>
      </c>
      <c r="E105" s="42" t="s">
        <v>292</v>
      </c>
      <c r="F105" s="47"/>
      <c r="G105" s="98">
        <f>G106</f>
        <v>4841.5</v>
      </c>
    </row>
    <row r="106" spans="1:7" ht="30">
      <c r="A106" s="44"/>
      <c r="B106" s="46" t="s">
        <v>128</v>
      </c>
      <c r="C106" s="44" t="s">
        <v>23</v>
      </c>
      <c r="D106" s="47" t="s">
        <v>45</v>
      </c>
      <c r="E106" s="47" t="s">
        <v>292</v>
      </c>
      <c r="F106" s="42" t="s">
        <v>117</v>
      </c>
      <c r="G106" s="99">
        <f>Доходы!C79</f>
        <v>4841.5</v>
      </c>
    </row>
    <row r="107" spans="1:7" ht="15.75">
      <c r="A107" s="38" t="s">
        <v>79</v>
      </c>
      <c r="B107" s="57" t="s">
        <v>207</v>
      </c>
      <c r="C107" s="44" t="s">
        <v>23</v>
      </c>
      <c r="D107" s="42" t="s">
        <v>209</v>
      </c>
      <c r="E107" s="56"/>
      <c r="F107" s="56"/>
      <c r="G107" s="101">
        <f>G109</f>
        <v>400</v>
      </c>
    </row>
    <row r="108" spans="1:7" ht="15.75">
      <c r="A108" s="38" t="s">
        <v>75</v>
      </c>
      <c r="B108" s="57" t="s">
        <v>287</v>
      </c>
      <c r="C108" s="44" t="s">
        <v>23</v>
      </c>
      <c r="D108" s="42" t="s">
        <v>208</v>
      </c>
      <c r="E108" s="56"/>
      <c r="F108" s="56"/>
      <c r="G108" s="101">
        <f>G109</f>
        <v>400</v>
      </c>
    </row>
    <row r="109" spans="1:7" ht="90">
      <c r="A109" s="44" t="s">
        <v>76</v>
      </c>
      <c r="B109" s="46" t="s">
        <v>394</v>
      </c>
      <c r="C109" s="44" t="s">
        <v>23</v>
      </c>
      <c r="D109" s="47" t="s">
        <v>208</v>
      </c>
      <c r="E109" s="42" t="s">
        <v>279</v>
      </c>
      <c r="F109" s="42"/>
      <c r="G109" s="100">
        <f>G110</f>
        <v>400</v>
      </c>
    </row>
    <row r="110" spans="1:7" ht="45">
      <c r="A110" s="44"/>
      <c r="B110" s="49" t="s">
        <v>283</v>
      </c>
      <c r="C110" s="44" t="s">
        <v>23</v>
      </c>
      <c r="D110" s="47" t="s">
        <v>208</v>
      </c>
      <c r="E110" s="47" t="s">
        <v>279</v>
      </c>
      <c r="F110" s="42" t="s">
        <v>127</v>
      </c>
      <c r="G110" s="100">
        <v>400</v>
      </c>
    </row>
    <row r="111" spans="1:7" ht="15.75">
      <c r="A111" s="38" t="s">
        <v>101</v>
      </c>
      <c r="B111" s="57" t="s">
        <v>85</v>
      </c>
      <c r="C111" s="44" t="s">
        <v>23</v>
      </c>
      <c r="D111" s="42" t="s">
        <v>86</v>
      </c>
      <c r="E111" s="47"/>
      <c r="F111" s="42"/>
      <c r="G111" s="98">
        <f>G112</f>
        <v>1466</v>
      </c>
    </row>
    <row r="112" spans="1:7" ht="15.75">
      <c r="A112" s="38" t="s">
        <v>118</v>
      </c>
      <c r="B112" s="41" t="s">
        <v>41</v>
      </c>
      <c r="C112" s="44" t="s">
        <v>23</v>
      </c>
      <c r="D112" s="42" t="s">
        <v>84</v>
      </c>
      <c r="E112" s="67"/>
      <c r="F112" s="47"/>
      <c r="G112" s="98">
        <f>G113</f>
        <v>1466</v>
      </c>
    </row>
    <row r="113" spans="1:7" ht="60">
      <c r="A113" s="52" t="s">
        <v>204</v>
      </c>
      <c r="B113" s="46" t="s">
        <v>407</v>
      </c>
      <c r="C113" s="44" t="s">
        <v>23</v>
      </c>
      <c r="D113" s="47" t="s">
        <v>84</v>
      </c>
      <c r="E113" s="42" t="s">
        <v>271</v>
      </c>
      <c r="F113" s="42"/>
      <c r="G113" s="98">
        <f>G114</f>
        <v>1466</v>
      </c>
    </row>
    <row r="114" spans="1:7" ht="45">
      <c r="A114" s="40"/>
      <c r="B114" s="49" t="s">
        <v>283</v>
      </c>
      <c r="C114" s="44" t="s">
        <v>23</v>
      </c>
      <c r="D114" s="47" t="s">
        <v>84</v>
      </c>
      <c r="E114" s="47" t="s">
        <v>271</v>
      </c>
      <c r="F114" s="42" t="s">
        <v>127</v>
      </c>
      <c r="G114" s="99">
        <v>1466</v>
      </c>
    </row>
    <row r="115" spans="1:7" ht="42.75">
      <c r="A115" s="68" t="s">
        <v>62</v>
      </c>
      <c r="B115" s="71" t="s">
        <v>119</v>
      </c>
      <c r="C115" s="44" t="s">
        <v>113</v>
      </c>
      <c r="D115" s="56"/>
      <c r="E115" s="56"/>
      <c r="F115" s="56"/>
      <c r="G115" s="101">
        <f>G116</f>
        <v>895.8000000000001</v>
      </c>
    </row>
    <row r="116" spans="1:7" ht="15.75">
      <c r="A116" s="69">
        <v>12</v>
      </c>
      <c r="B116" s="70" t="s">
        <v>8</v>
      </c>
      <c r="C116" s="44" t="s">
        <v>113</v>
      </c>
      <c r="D116" s="54" t="s">
        <v>10</v>
      </c>
      <c r="E116" s="56"/>
      <c r="F116" s="56"/>
      <c r="G116" s="101">
        <f>G117</f>
        <v>895.8000000000001</v>
      </c>
    </row>
    <row r="117" spans="1:7" ht="28.5">
      <c r="A117" s="52" t="s">
        <v>87</v>
      </c>
      <c r="B117" s="71" t="s">
        <v>114</v>
      </c>
      <c r="C117" s="44" t="s">
        <v>113</v>
      </c>
      <c r="D117" s="54" t="s">
        <v>115</v>
      </c>
      <c r="E117" s="56"/>
      <c r="F117" s="56"/>
      <c r="G117" s="101">
        <f>G118</f>
        <v>895.8000000000001</v>
      </c>
    </row>
    <row r="118" spans="1:7" ht="15.75">
      <c r="A118" s="44" t="s">
        <v>88</v>
      </c>
      <c r="B118" s="46" t="s">
        <v>206</v>
      </c>
      <c r="C118" s="44" t="s">
        <v>113</v>
      </c>
      <c r="D118" s="47" t="s">
        <v>115</v>
      </c>
      <c r="E118" s="42" t="s">
        <v>269</v>
      </c>
      <c r="F118" s="47"/>
      <c r="G118" s="100">
        <f>G119+G120</f>
        <v>895.8000000000001</v>
      </c>
    </row>
    <row r="119" spans="1:7" ht="93.75" customHeight="1">
      <c r="A119" s="44"/>
      <c r="B119" s="46" t="s">
        <v>125</v>
      </c>
      <c r="C119" s="44" t="s">
        <v>113</v>
      </c>
      <c r="D119" s="47" t="s">
        <v>115</v>
      </c>
      <c r="E119" s="47" t="s">
        <v>269</v>
      </c>
      <c r="F119" s="42" t="s">
        <v>124</v>
      </c>
      <c r="G119" s="100">
        <v>894.6</v>
      </c>
    </row>
    <row r="120" spans="1:7" ht="15">
      <c r="A120" s="105"/>
      <c r="B120" s="48" t="s">
        <v>130</v>
      </c>
      <c r="C120" s="44" t="s">
        <v>113</v>
      </c>
      <c r="D120" s="47" t="s">
        <v>115</v>
      </c>
      <c r="E120" s="47" t="s">
        <v>269</v>
      </c>
      <c r="F120" s="42" t="s">
        <v>129</v>
      </c>
      <c r="G120" s="99">
        <v>1.2</v>
      </c>
    </row>
    <row r="121" spans="1:7" ht="25.5" customHeight="1">
      <c r="A121" s="55"/>
      <c r="B121" s="40" t="s">
        <v>0</v>
      </c>
      <c r="C121" s="44"/>
      <c r="D121" s="47"/>
      <c r="E121" s="67"/>
      <c r="F121" s="47"/>
      <c r="G121" s="98">
        <f>G13+G27+G115</f>
        <v>92793.8</v>
      </c>
    </row>
    <row r="122" spans="1:7" ht="15.75">
      <c r="A122" s="72"/>
      <c r="B122" s="73"/>
      <c r="C122" s="73"/>
      <c r="D122" s="74"/>
      <c r="E122" s="75"/>
      <c r="F122" s="74"/>
      <c r="G122" s="102"/>
    </row>
  </sheetData>
  <sheetProtection/>
  <mergeCells count="9">
    <mergeCell ref="A10:G10"/>
    <mergeCell ref="A11:G11"/>
    <mergeCell ref="A9:G9"/>
    <mergeCell ref="D1:G1"/>
    <mergeCell ref="D2:G2"/>
    <mergeCell ref="D3:G3"/>
    <mergeCell ref="A8:G8"/>
    <mergeCell ref="D5:G5"/>
    <mergeCell ref="D4:G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4" r:id="rId1"/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view="pageBreakPreview" zoomScaleSheetLayoutView="100" zoomScalePageLayoutView="0" workbookViewId="0" topLeftCell="A58">
      <selection activeCell="B16" sqref="B16"/>
    </sheetView>
  </sheetViews>
  <sheetFormatPr defaultColWidth="8.796875" defaultRowHeight="15"/>
  <cols>
    <col min="1" max="1" width="6.296875" style="159" customWidth="1"/>
    <col min="2" max="2" width="41.796875" style="159" customWidth="1"/>
    <col min="3" max="3" width="7.19921875" style="160" customWidth="1"/>
    <col min="4" max="4" width="11.59765625" style="161" customWidth="1"/>
    <col min="5" max="5" width="8.796875" style="161" customWidth="1"/>
    <col min="6" max="6" width="15.69921875" style="162" customWidth="1"/>
    <col min="7" max="16384" width="8.8984375" style="133" customWidth="1"/>
  </cols>
  <sheetData>
    <row r="1" spans="1:6" ht="15.75">
      <c r="A1" s="135" t="s">
        <v>92</v>
      </c>
      <c r="B1" s="135"/>
      <c r="C1" s="175" t="s">
        <v>344</v>
      </c>
      <c r="D1" s="175"/>
      <c r="E1" s="175"/>
      <c r="F1" s="175"/>
    </row>
    <row r="2" spans="1:6" ht="15.75" customHeight="1">
      <c r="A2" s="135"/>
      <c r="B2" s="135"/>
      <c r="C2" s="176" t="s">
        <v>416</v>
      </c>
      <c r="D2" s="176"/>
      <c r="E2" s="176"/>
      <c r="F2" s="176"/>
    </row>
    <row r="3" spans="1:6" ht="15.75">
      <c r="A3" s="133"/>
      <c r="B3" s="133"/>
      <c r="C3" s="171" t="s">
        <v>95</v>
      </c>
      <c r="D3" s="171"/>
      <c r="E3" s="171"/>
      <c r="F3" s="171"/>
    </row>
    <row r="4" spans="1:6" ht="15.75">
      <c r="A4" s="135" t="s">
        <v>342</v>
      </c>
      <c r="B4" s="135" t="s">
        <v>342</v>
      </c>
      <c r="C4" s="171" t="s">
        <v>93</v>
      </c>
      <c r="D4" s="171"/>
      <c r="E4" s="171"/>
      <c r="F4" s="171"/>
    </row>
    <row r="5" spans="1:6" ht="15.75">
      <c r="A5" s="136"/>
      <c r="B5" s="137"/>
      <c r="C5" s="171" t="s">
        <v>417</v>
      </c>
      <c r="D5" s="171"/>
      <c r="E5" s="171"/>
      <c r="F5" s="171"/>
    </row>
    <row r="6" spans="1:6" ht="15.75">
      <c r="A6" s="136"/>
      <c r="B6" s="137"/>
      <c r="C6" s="138"/>
      <c r="D6" s="138"/>
      <c r="E6" s="138"/>
      <c r="F6" s="139"/>
    </row>
    <row r="7" spans="1:6" ht="15.75">
      <c r="A7" s="136"/>
      <c r="B7" s="137"/>
      <c r="C7" s="140"/>
      <c r="D7" s="140"/>
      <c r="E7" s="140"/>
      <c r="F7" s="139"/>
    </row>
    <row r="8" spans="1:6" s="141" customFormat="1" ht="20.25">
      <c r="A8" s="172" t="s">
        <v>346</v>
      </c>
      <c r="B8" s="172"/>
      <c r="C8" s="172"/>
      <c r="D8" s="172"/>
      <c r="E8" s="172"/>
      <c r="F8" s="172"/>
    </row>
    <row r="9" spans="1:6" s="141" customFormat="1" ht="20.25">
      <c r="A9" s="172" t="s">
        <v>330</v>
      </c>
      <c r="B9" s="172"/>
      <c r="C9" s="172"/>
      <c r="D9" s="172"/>
      <c r="E9" s="172"/>
      <c r="F9" s="172"/>
    </row>
    <row r="10" spans="1:6" s="141" customFormat="1" ht="20.25">
      <c r="A10" s="172" t="s">
        <v>347</v>
      </c>
      <c r="B10" s="172"/>
      <c r="C10" s="172"/>
      <c r="D10" s="172"/>
      <c r="E10" s="172"/>
      <c r="F10" s="172"/>
    </row>
    <row r="11" spans="1:6" s="141" customFormat="1" ht="20.25">
      <c r="A11" s="172" t="s">
        <v>348</v>
      </c>
      <c r="B11" s="172"/>
      <c r="C11" s="172"/>
      <c r="D11" s="172"/>
      <c r="E11" s="172"/>
      <c r="F11" s="172"/>
    </row>
    <row r="12" spans="1:6" s="141" customFormat="1" ht="20.25">
      <c r="A12" s="172" t="s">
        <v>393</v>
      </c>
      <c r="B12" s="172"/>
      <c r="C12" s="172"/>
      <c r="D12" s="172"/>
      <c r="E12" s="172"/>
      <c r="F12" s="172"/>
    </row>
    <row r="13" spans="1:6" s="142" customFormat="1" ht="12.75">
      <c r="A13" s="173"/>
      <c r="B13" s="174"/>
      <c r="C13" s="174"/>
      <c r="D13" s="174"/>
      <c r="E13" s="174"/>
      <c r="F13" s="174"/>
    </row>
    <row r="14" spans="1:6" s="142" customFormat="1" ht="51">
      <c r="A14" s="143" t="s">
        <v>1</v>
      </c>
      <c r="B14" s="144" t="s">
        <v>2</v>
      </c>
      <c r="C14" s="145" t="s">
        <v>3</v>
      </c>
      <c r="D14" s="146" t="s">
        <v>4</v>
      </c>
      <c r="E14" s="146" t="s">
        <v>120</v>
      </c>
      <c r="F14" s="147" t="s">
        <v>337</v>
      </c>
    </row>
    <row r="15" spans="1:6" ht="15.75">
      <c r="A15" s="40" t="s">
        <v>7</v>
      </c>
      <c r="B15" s="41" t="s">
        <v>8</v>
      </c>
      <c r="C15" s="42" t="s">
        <v>10</v>
      </c>
      <c r="D15" s="43"/>
      <c r="E15" s="40"/>
      <c r="F15" s="109">
        <f>F16+F19+F44+F28+F47+F40</f>
        <v>31960.3</v>
      </c>
    </row>
    <row r="16" spans="1:6" ht="42.75">
      <c r="A16" s="40" t="s">
        <v>11</v>
      </c>
      <c r="B16" s="41" t="s">
        <v>46</v>
      </c>
      <c r="C16" s="42" t="s">
        <v>12</v>
      </c>
      <c r="D16" s="45"/>
      <c r="E16" s="42"/>
      <c r="F16" s="106">
        <f>F17</f>
        <v>1223.4</v>
      </c>
    </row>
    <row r="17" spans="1:6" ht="30">
      <c r="A17" s="44" t="s">
        <v>13</v>
      </c>
      <c r="B17" s="46" t="s">
        <v>14</v>
      </c>
      <c r="C17" s="47" t="s">
        <v>12</v>
      </c>
      <c r="D17" s="42" t="s">
        <v>258</v>
      </c>
      <c r="E17" s="42"/>
      <c r="F17" s="106">
        <f>F18</f>
        <v>1223.4</v>
      </c>
    </row>
    <row r="18" spans="1:6" ht="62.25" customHeight="1">
      <c r="A18" s="44"/>
      <c r="B18" s="46" t="s">
        <v>125</v>
      </c>
      <c r="C18" s="47" t="s">
        <v>12</v>
      </c>
      <c r="D18" s="47" t="s">
        <v>258</v>
      </c>
      <c r="E18" s="42" t="s">
        <v>124</v>
      </c>
      <c r="F18" s="107">
        <f>Ведомственная!G17</f>
        <v>1223.4</v>
      </c>
    </row>
    <row r="19" spans="1:6" ht="57">
      <c r="A19" s="40" t="s">
        <v>15</v>
      </c>
      <c r="B19" s="41" t="s">
        <v>47</v>
      </c>
      <c r="C19" s="42" t="s">
        <v>16</v>
      </c>
      <c r="D19" s="42"/>
      <c r="E19" s="42"/>
      <c r="F19" s="106">
        <f>F20+F24+F26</f>
        <v>6560.599999999999</v>
      </c>
    </row>
    <row r="20" spans="1:6" ht="45">
      <c r="A20" s="44" t="s">
        <v>17</v>
      </c>
      <c r="B20" s="46" t="s">
        <v>18</v>
      </c>
      <c r="C20" s="47" t="s">
        <v>16</v>
      </c>
      <c r="D20" s="42" t="s">
        <v>259</v>
      </c>
      <c r="E20" s="42"/>
      <c r="F20" s="106">
        <f>F21+F23+F22</f>
        <v>6367.4</v>
      </c>
    </row>
    <row r="21" spans="1:6" ht="75">
      <c r="A21" s="44"/>
      <c r="B21" s="46" t="s">
        <v>125</v>
      </c>
      <c r="C21" s="47" t="s">
        <v>16</v>
      </c>
      <c r="D21" s="47" t="s">
        <v>259</v>
      </c>
      <c r="E21" s="42" t="s">
        <v>124</v>
      </c>
      <c r="F21" s="107">
        <f>Ведомственная!G20</f>
        <v>4343.3</v>
      </c>
    </row>
    <row r="22" spans="1:6" ht="30">
      <c r="A22" s="44"/>
      <c r="B22" s="49" t="s">
        <v>126</v>
      </c>
      <c r="C22" s="47" t="s">
        <v>16</v>
      </c>
      <c r="D22" s="47" t="s">
        <v>259</v>
      </c>
      <c r="E22" s="42" t="s">
        <v>127</v>
      </c>
      <c r="F22" s="107">
        <f>Ведомственная!G21</f>
        <v>2020.1</v>
      </c>
    </row>
    <row r="23" spans="1:6" ht="15.75">
      <c r="A23" s="44"/>
      <c r="B23" s="46" t="s">
        <v>130</v>
      </c>
      <c r="C23" s="47" t="s">
        <v>16</v>
      </c>
      <c r="D23" s="47" t="s">
        <v>259</v>
      </c>
      <c r="E23" s="42" t="s">
        <v>129</v>
      </c>
      <c r="F23" s="107">
        <f>Ведомственная!G22</f>
        <v>4</v>
      </c>
    </row>
    <row r="24" spans="1:6" ht="60">
      <c r="A24" s="44" t="s">
        <v>210</v>
      </c>
      <c r="B24" s="46" t="s">
        <v>90</v>
      </c>
      <c r="C24" s="42" t="s">
        <v>16</v>
      </c>
      <c r="D24" s="42" t="s">
        <v>260</v>
      </c>
      <c r="E24" s="47"/>
      <c r="F24" s="106">
        <f>F25</f>
        <v>109.2</v>
      </c>
    </row>
    <row r="25" spans="1:6" ht="75">
      <c r="A25" s="44"/>
      <c r="B25" s="46" t="s">
        <v>125</v>
      </c>
      <c r="C25" s="47" t="s">
        <v>16</v>
      </c>
      <c r="D25" s="47" t="s">
        <v>260</v>
      </c>
      <c r="E25" s="42" t="s">
        <v>124</v>
      </c>
      <c r="F25" s="107">
        <f>Ведомственная!G24</f>
        <v>109.2</v>
      </c>
    </row>
    <row r="26" spans="1:6" ht="45">
      <c r="A26" s="44"/>
      <c r="B26" s="50" t="s">
        <v>91</v>
      </c>
      <c r="C26" s="47" t="s">
        <v>16</v>
      </c>
      <c r="D26" s="47" t="s">
        <v>282</v>
      </c>
      <c r="E26" s="42"/>
      <c r="F26" s="106">
        <f>F27</f>
        <v>84</v>
      </c>
    </row>
    <row r="27" spans="1:6" ht="15.75">
      <c r="A27" s="44"/>
      <c r="B27" s="50" t="s">
        <v>130</v>
      </c>
      <c r="C27" s="47" t="s">
        <v>16</v>
      </c>
      <c r="D27" s="47" t="s">
        <v>282</v>
      </c>
      <c r="E27" s="42" t="s">
        <v>129</v>
      </c>
      <c r="F27" s="107">
        <f>Ведомственная!G26</f>
        <v>84</v>
      </c>
    </row>
    <row r="28" spans="1:6" ht="57">
      <c r="A28" s="40" t="s">
        <v>218</v>
      </c>
      <c r="B28" s="41" t="s">
        <v>48</v>
      </c>
      <c r="C28" s="42" t="s">
        <v>25</v>
      </c>
      <c r="D28" s="47"/>
      <c r="E28" s="47"/>
      <c r="F28" s="106">
        <f>F38+F31+F29+F35</f>
        <v>10068</v>
      </c>
    </row>
    <row r="29" spans="1:6" ht="30">
      <c r="A29" s="44" t="s">
        <v>219</v>
      </c>
      <c r="B29" s="46" t="s">
        <v>27</v>
      </c>
      <c r="C29" s="47" t="s">
        <v>25</v>
      </c>
      <c r="D29" s="42" t="s">
        <v>261</v>
      </c>
      <c r="E29" s="47"/>
      <c r="F29" s="106">
        <f>F30</f>
        <v>1223.4</v>
      </c>
    </row>
    <row r="30" spans="1:6" ht="75">
      <c r="A30" s="44"/>
      <c r="B30" s="46" t="s">
        <v>125</v>
      </c>
      <c r="C30" s="47" t="s">
        <v>25</v>
      </c>
      <c r="D30" s="47" t="s">
        <v>261</v>
      </c>
      <c r="E30" s="42" t="s">
        <v>124</v>
      </c>
      <c r="F30" s="107">
        <f>Ведомственная!G31</f>
        <v>1223.4</v>
      </c>
    </row>
    <row r="31" spans="1:6" ht="30">
      <c r="A31" s="44" t="s">
        <v>220</v>
      </c>
      <c r="B31" s="53" t="s">
        <v>29</v>
      </c>
      <c r="C31" s="47" t="s">
        <v>25</v>
      </c>
      <c r="D31" s="42" t="s">
        <v>262</v>
      </c>
      <c r="E31" s="47"/>
      <c r="F31" s="106">
        <f>F32+F33+F34</f>
        <v>6243.2</v>
      </c>
    </row>
    <row r="32" spans="1:6" ht="75">
      <c r="A32" s="44"/>
      <c r="B32" s="46" t="s">
        <v>125</v>
      </c>
      <c r="C32" s="47" t="s">
        <v>25</v>
      </c>
      <c r="D32" s="47" t="s">
        <v>262</v>
      </c>
      <c r="E32" s="42" t="s">
        <v>124</v>
      </c>
      <c r="F32" s="107">
        <f>Ведомственная!G33</f>
        <v>5472.7</v>
      </c>
    </row>
    <row r="33" spans="1:6" ht="30">
      <c r="A33" s="44"/>
      <c r="B33" s="134" t="s">
        <v>116</v>
      </c>
      <c r="C33" s="47" t="s">
        <v>25</v>
      </c>
      <c r="D33" s="47" t="s">
        <v>262</v>
      </c>
      <c r="E33" s="42" t="s">
        <v>127</v>
      </c>
      <c r="F33" s="107">
        <f>Ведомственная!G34</f>
        <v>763.5</v>
      </c>
    </row>
    <row r="34" spans="1:6" ht="15.75">
      <c r="A34" s="44"/>
      <c r="B34" s="46" t="s">
        <v>130</v>
      </c>
      <c r="C34" s="47" t="s">
        <v>25</v>
      </c>
      <c r="D34" s="47" t="s">
        <v>262</v>
      </c>
      <c r="E34" s="42" t="s">
        <v>129</v>
      </c>
      <c r="F34" s="107">
        <f>Ведомственная!G35</f>
        <v>7</v>
      </c>
    </row>
    <row r="35" spans="1:6" ht="80.25" customHeight="1">
      <c r="A35" s="44" t="s">
        <v>300</v>
      </c>
      <c r="B35" s="50" t="s">
        <v>291</v>
      </c>
      <c r="C35" s="47" t="s">
        <v>25</v>
      </c>
      <c r="D35" s="42" t="s">
        <v>295</v>
      </c>
      <c r="E35" s="47"/>
      <c r="F35" s="106">
        <f>F36+F37</f>
        <v>2594.5</v>
      </c>
    </row>
    <row r="36" spans="1:6" ht="75">
      <c r="A36" s="44"/>
      <c r="B36" s="46" t="s">
        <v>125</v>
      </c>
      <c r="C36" s="47" t="s">
        <v>25</v>
      </c>
      <c r="D36" s="47" t="s">
        <v>295</v>
      </c>
      <c r="E36" s="42" t="s">
        <v>124</v>
      </c>
      <c r="F36" s="107">
        <f>Ведомственная!G37</f>
        <v>2405.2</v>
      </c>
    </row>
    <row r="37" spans="1:6" ht="30">
      <c r="A37" s="44"/>
      <c r="B37" s="49" t="s">
        <v>283</v>
      </c>
      <c r="C37" s="47" t="s">
        <v>25</v>
      </c>
      <c r="D37" s="47" t="s">
        <v>295</v>
      </c>
      <c r="E37" s="42" t="s">
        <v>127</v>
      </c>
      <c r="F37" s="107">
        <f>Ведомственная!G38</f>
        <v>189.3</v>
      </c>
    </row>
    <row r="38" spans="1:6" ht="60.75" customHeight="1">
      <c r="A38" s="44" t="s">
        <v>301</v>
      </c>
      <c r="B38" s="46" t="s">
        <v>290</v>
      </c>
      <c r="C38" s="47" t="s">
        <v>25</v>
      </c>
      <c r="D38" s="42" t="s">
        <v>289</v>
      </c>
      <c r="E38" s="47"/>
      <c r="F38" s="106">
        <f>F39</f>
        <v>6.9</v>
      </c>
    </row>
    <row r="39" spans="1:6" ht="30">
      <c r="A39" s="44"/>
      <c r="B39" s="49" t="s">
        <v>126</v>
      </c>
      <c r="C39" s="47" t="s">
        <v>25</v>
      </c>
      <c r="D39" s="47" t="s">
        <v>289</v>
      </c>
      <c r="E39" s="42" t="s">
        <v>127</v>
      </c>
      <c r="F39" s="107">
        <f>Ведомственная!G40</f>
        <v>6.9</v>
      </c>
    </row>
    <row r="40" spans="1:6" ht="28.5">
      <c r="A40" s="40" t="s">
        <v>302</v>
      </c>
      <c r="B40" s="57" t="s">
        <v>114</v>
      </c>
      <c r="C40" s="42" t="s">
        <v>115</v>
      </c>
      <c r="D40" s="47"/>
      <c r="E40" s="47"/>
      <c r="F40" s="106">
        <f>F41</f>
        <v>895.8000000000001</v>
      </c>
    </row>
    <row r="41" spans="1:6" ht="15.75">
      <c r="A41" s="44"/>
      <c r="B41" s="46" t="s">
        <v>206</v>
      </c>
      <c r="C41" s="47" t="s">
        <v>115</v>
      </c>
      <c r="D41" s="42" t="s">
        <v>269</v>
      </c>
      <c r="E41" s="47"/>
      <c r="F41" s="106">
        <f>F42+F43</f>
        <v>895.8000000000001</v>
      </c>
    </row>
    <row r="42" spans="1:6" ht="75">
      <c r="A42" s="40"/>
      <c r="B42" s="46" t="s">
        <v>125</v>
      </c>
      <c r="C42" s="47" t="s">
        <v>115</v>
      </c>
      <c r="D42" s="47" t="s">
        <v>269</v>
      </c>
      <c r="E42" s="42" t="s">
        <v>124</v>
      </c>
      <c r="F42" s="107">
        <f>Ведомственная!G119</f>
        <v>894.6</v>
      </c>
    </row>
    <row r="43" spans="1:6" ht="15.75">
      <c r="A43" s="40"/>
      <c r="B43" s="46" t="s">
        <v>130</v>
      </c>
      <c r="C43" s="47" t="s">
        <v>115</v>
      </c>
      <c r="D43" s="47" t="s">
        <v>269</v>
      </c>
      <c r="E43" s="42" t="s">
        <v>129</v>
      </c>
      <c r="F43" s="107">
        <f>Ведомственная!G120</f>
        <v>1.2</v>
      </c>
    </row>
    <row r="44" spans="1:6" ht="19.5" customHeight="1">
      <c r="A44" s="40" t="s">
        <v>303</v>
      </c>
      <c r="B44" s="57" t="s">
        <v>103</v>
      </c>
      <c r="C44" s="42" t="s">
        <v>107</v>
      </c>
      <c r="D44" s="47"/>
      <c r="E44" s="42"/>
      <c r="F44" s="106">
        <f>F45</f>
        <v>20</v>
      </c>
    </row>
    <row r="45" spans="1:6" ht="21" customHeight="1">
      <c r="A45" s="44"/>
      <c r="B45" s="46" t="s">
        <v>104</v>
      </c>
      <c r="C45" s="47" t="s">
        <v>107</v>
      </c>
      <c r="D45" s="42" t="s">
        <v>280</v>
      </c>
      <c r="E45" s="42"/>
      <c r="F45" s="107">
        <f>F46</f>
        <v>20</v>
      </c>
    </row>
    <row r="46" spans="1:6" ht="15.75" customHeight="1">
      <c r="A46" s="44"/>
      <c r="B46" s="46" t="s">
        <v>130</v>
      </c>
      <c r="C46" s="47" t="s">
        <v>107</v>
      </c>
      <c r="D46" s="47" t="s">
        <v>280</v>
      </c>
      <c r="E46" s="42" t="s">
        <v>129</v>
      </c>
      <c r="F46" s="107">
        <f>Ведомственная!G43</f>
        <v>20</v>
      </c>
    </row>
    <row r="47" spans="1:6" ht="15.75">
      <c r="A47" s="40" t="s">
        <v>304</v>
      </c>
      <c r="B47" s="41" t="s">
        <v>19</v>
      </c>
      <c r="C47" s="42" t="s">
        <v>82</v>
      </c>
      <c r="D47" s="47"/>
      <c r="E47" s="47"/>
      <c r="F47" s="106">
        <f>F52+F54+F58+F48</f>
        <v>13192.5</v>
      </c>
    </row>
    <row r="48" spans="1:6" ht="60">
      <c r="A48" s="44" t="s">
        <v>311</v>
      </c>
      <c r="B48" s="134" t="s">
        <v>121</v>
      </c>
      <c r="C48" s="42" t="s">
        <v>82</v>
      </c>
      <c r="D48" s="42" t="s">
        <v>265</v>
      </c>
      <c r="E48" s="42"/>
      <c r="F48" s="106">
        <f>F49+F50+F51</f>
        <v>6541.6</v>
      </c>
    </row>
    <row r="49" spans="1:6" ht="75">
      <c r="A49" s="40"/>
      <c r="B49" s="46" t="s">
        <v>125</v>
      </c>
      <c r="C49" s="47" t="s">
        <v>82</v>
      </c>
      <c r="D49" s="47" t="s">
        <v>265</v>
      </c>
      <c r="E49" s="42" t="s">
        <v>124</v>
      </c>
      <c r="F49" s="107">
        <f>Ведомственная!G46</f>
        <v>6282.5</v>
      </c>
    </row>
    <row r="50" spans="1:6" ht="30">
      <c r="A50" s="40"/>
      <c r="B50" s="49" t="s">
        <v>126</v>
      </c>
      <c r="C50" s="47" t="s">
        <v>82</v>
      </c>
      <c r="D50" s="47" t="s">
        <v>265</v>
      </c>
      <c r="E50" s="42" t="s">
        <v>127</v>
      </c>
      <c r="F50" s="107">
        <f>Ведомственная!G47</f>
        <v>257.1</v>
      </c>
    </row>
    <row r="51" spans="1:6" ht="15.75">
      <c r="A51" s="40"/>
      <c r="B51" s="46" t="s">
        <v>130</v>
      </c>
      <c r="C51" s="47" t="s">
        <v>82</v>
      </c>
      <c r="D51" s="47" t="s">
        <v>265</v>
      </c>
      <c r="E51" s="42" t="s">
        <v>129</v>
      </c>
      <c r="F51" s="107">
        <f>Ведомственная!G48</f>
        <v>2</v>
      </c>
    </row>
    <row r="52" spans="1:6" ht="15.75">
      <c r="A52" s="44" t="s">
        <v>305</v>
      </c>
      <c r="B52" s="46" t="s">
        <v>96</v>
      </c>
      <c r="C52" s="47" t="s">
        <v>82</v>
      </c>
      <c r="D52" s="43" t="s">
        <v>281</v>
      </c>
      <c r="E52" s="42"/>
      <c r="F52" s="106">
        <f>F53</f>
        <v>150</v>
      </c>
    </row>
    <row r="53" spans="1:6" ht="30">
      <c r="A53" s="44"/>
      <c r="B53" s="49" t="s">
        <v>126</v>
      </c>
      <c r="C53" s="47" t="s">
        <v>82</v>
      </c>
      <c r="D53" s="58" t="s">
        <v>281</v>
      </c>
      <c r="E53" s="42" t="s">
        <v>127</v>
      </c>
      <c r="F53" s="107">
        <f>Ведомственная!G50</f>
        <v>150</v>
      </c>
    </row>
    <row r="54" spans="1:6" ht="45">
      <c r="A54" s="44" t="s">
        <v>306</v>
      </c>
      <c r="B54" s="53" t="s">
        <v>122</v>
      </c>
      <c r="C54" s="47" t="s">
        <v>82</v>
      </c>
      <c r="D54" s="42" t="s">
        <v>266</v>
      </c>
      <c r="E54" s="42"/>
      <c r="F54" s="106">
        <f>F55+F56+F57</f>
        <v>6140.900000000001</v>
      </c>
    </row>
    <row r="55" spans="1:6" ht="75">
      <c r="A55" s="148"/>
      <c r="B55" s="46" t="s">
        <v>125</v>
      </c>
      <c r="C55" s="47" t="s">
        <v>82</v>
      </c>
      <c r="D55" s="47" t="s">
        <v>266</v>
      </c>
      <c r="E55" s="42" t="s">
        <v>124</v>
      </c>
      <c r="F55" s="107">
        <f>Ведомственная!G52</f>
        <v>5775.8</v>
      </c>
    </row>
    <row r="56" spans="1:6" ht="30">
      <c r="A56" s="148"/>
      <c r="B56" s="49" t="s">
        <v>126</v>
      </c>
      <c r="C56" s="47" t="s">
        <v>82</v>
      </c>
      <c r="D56" s="47" t="s">
        <v>266</v>
      </c>
      <c r="E56" s="42" t="s">
        <v>127</v>
      </c>
      <c r="F56" s="107">
        <f>Ведомственная!G53</f>
        <v>363.1</v>
      </c>
    </row>
    <row r="57" spans="1:6" ht="15.75">
      <c r="A57" s="148"/>
      <c r="B57" s="46" t="s">
        <v>130</v>
      </c>
      <c r="C57" s="47" t="s">
        <v>82</v>
      </c>
      <c r="D57" s="47" t="s">
        <v>266</v>
      </c>
      <c r="E57" s="42" t="s">
        <v>129</v>
      </c>
      <c r="F57" s="107">
        <f>Ведомственная!G54</f>
        <v>2</v>
      </c>
    </row>
    <row r="58" spans="1:6" ht="30">
      <c r="A58" s="44" t="s">
        <v>307</v>
      </c>
      <c r="B58" s="134" t="s">
        <v>401</v>
      </c>
      <c r="C58" s="47" t="s">
        <v>82</v>
      </c>
      <c r="D58" s="42" t="s">
        <v>264</v>
      </c>
      <c r="E58" s="42"/>
      <c r="F58" s="106">
        <f>F59</f>
        <v>360</v>
      </c>
    </row>
    <row r="59" spans="1:6" ht="30">
      <c r="A59" s="148"/>
      <c r="B59" s="49" t="s">
        <v>126</v>
      </c>
      <c r="C59" s="47" t="s">
        <v>82</v>
      </c>
      <c r="D59" s="47" t="s">
        <v>264</v>
      </c>
      <c r="E59" s="42" t="s">
        <v>127</v>
      </c>
      <c r="F59" s="107">
        <f>Ведомственная!G56</f>
        <v>360</v>
      </c>
    </row>
    <row r="60" spans="1:6" ht="28.5" customHeight="1">
      <c r="A60" s="40" t="s">
        <v>22</v>
      </c>
      <c r="B60" s="41" t="s">
        <v>31</v>
      </c>
      <c r="C60" s="42" t="s">
        <v>32</v>
      </c>
      <c r="D60" s="47"/>
      <c r="E60" s="47"/>
      <c r="F60" s="106">
        <f>F61+F64</f>
        <v>1050</v>
      </c>
    </row>
    <row r="61" spans="1:6" ht="42.75">
      <c r="A61" s="40" t="s">
        <v>24</v>
      </c>
      <c r="B61" s="41" t="s">
        <v>97</v>
      </c>
      <c r="C61" s="42" t="s">
        <v>34</v>
      </c>
      <c r="D61" s="47"/>
      <c r="E61" s="47"/>
      <c r="F61" s="106">
        <f>F62</f>
        <v>550</v>
      </c>
    </row>
    <row r="62" spans="1:6" ht="90">
      <c r="A62" s="44" t="s">
        <v>26</v>
      </c>
      <c r="B62" s="46" t="s">
        <v>400</v>
      </c>
      <c r="C62" s="47" t="s">
        <v>34</v>
      </c>
      <c r="D62" s="42" t="s">
        <v>267</v>
      </c>
      <c r="E62" s="42"/>
      <c r="F62" s="106">
        <f>F63</f>
        <v>550</v>
      </c>
    </row>
    <row r="63" spans="1:6" ht="30">
      <c r="A63" s="44"/>
      <c r="B63" s="49" t="s">
        <v>126</v>
      </c>
      <c r="C63" s="47" t="s">
        <v>34</v>
      </c>
      <c r="D63" s="47" t="s">
        <v>267</v>
      </c>
      <c r="E63" s="42" t="s">
        <v>127</v>
      </c>
      <c r="F63" s="107">
        <f>Ведомственная!G60</f>
        <v>550</v>
      </c>
    </row>
    <row r="64" spans="1:6" ht="28.5" customHeight="1">
      <c r="A64" s="40" t="s">
        <v>211</v>
      </c>
      <c r="B64" s="57" t="s">
        <v>50</v>
      </c>
      <c r="C64" s="42" t="s">
        <v>49</v>
      </c>
      <c r="D64" s="42"/>
      <c r="E64" s="42"/>
      <c r="F64" s="106">
        <f>F65+F71+F67+F69</f>
        <v>500</v>
      </c>
    </row>
    <row r="65" spans="1:6" ht="60">
      <c r="A65" s="44" t="s">
        <v>212</v>
      </c>
      <c r="B65" s="46" t="s">
        <v>396</v>
      </c>
      <c r="C65" s="47" t="s">
        <v>49</v>
      </c>
      <c r="D65" s="42" t="s">
        <v>274</v>
      </c>
      <c r="E65" s="42"/>
      <c r="F65" s="106">
        <f>F66</f>
        <v>100</v>
      </c>
    </row>
    <row r="66" spans="1:6" ht="30">
      <c r="A66" s="44"/>
      <c r="B66" s="49" t="s">
        <v>126</v>
      </c>
      <c r="C66" s="47" t="s">
        <v>49</v>
      </c>
      <c r="D66" s="47" t="s">
        <v>274</v>
      </c>
      <c r="E66" s="42" t="s">
        <v>127</v>
      </c>
      <c r="F66" s="107">
        <f>Ведомственная!G63</f>
        <v>100</v>
      </c>
    </row>
    <row r="67" spans="1:6" ht="45">
      <c r="A67" s="44" t="s">
        <v>221</v>
      </c>
      <c r="B67" s="46" t="s">
        <v>399</v>
      </c>
      <c r="C67" s="47" t="s">
        <v>49</v>
      </c>
      <c r="D67" s="42" t="s">
        <v>275</v>
      </c>
      <c r="E67" s="47"/>
      <c r="F67" s="106">
        <f>F68</f>
        <v>100</v>
      </c>
    </row>
    <row r="68" spans="1:6" ht="30">
      <c r="A68" s="44"/>
      <c r="B68" s="49" t="s">
        <v>126</v>
      </c>
      <c r="C68" s="47" t="s">
        <v>49</v>
      </c>
      <c r="D68" s="47" t="s">
        <v>275</v>
      </c>
      <c r="E68" s="42" t="s">
        <v>127</v>
      </c>
      <c r="F68" s="107">
        <f>Ведомственная!G65</f>
        <v>100</v>
      </c>
    </row>
    <row r="69" spans="1:6" ht="75">
      <c r="A69" s="44" t="s">
        <v>222</v>
      </c>
      <c r="B69" s="46" t="s">
        <v>406</v>
      </c>
      <c r="C69" s="47" t="s">
        <v>49</v>
      </c>
      <c r="D69" s="42" t="s">
        <v>276</v>
      </c>
      <c r="E69" s="47"/>
      <c r="F69" s="106">
        <f>F70</f>
        <v>100</v>
      </c>
    </row>
    <row r="70" spans="1:6" ht="30">
      <c r="A70" s="44"/>
      <c r="B70" s="49" t="s">
        <v>126</v>
      </c>
      <c r="C70" s="47" t="s">
        <v>49</v>
      </c>
      <c r="D70" s="47" t="s">
        <v>276</v>
      </c>
      <c r="E70" s="42" t="s">
        <v>127</v>
      </c>
      <c r="F70" s="107">
        <f>Ведомственная!G67</f>
        <v>100</v>
      </c>
    </row>
    <row r="71" spans="1:6" ht="47.25" customHeight="1">
      <c r="A71" s="44" t="s">
        <v>223</v>
      </c>
      <c r="B71" s="53" t="s">
        <v>405</v>
      </c>
      <c r="C71" s="47" t="s">
        <v>49</v>
      </c>
      <c r="D71" s="43" t="s">
        <v>277</v>
      </c>
      <c r="E71" s="42"/>
      <c r="F71" s="106">
        <f>F72</f>
        <v>200</v>
      </c>
    </row>
    <row r="72" spans="1:6" ht="30">
      <c r="A72" s="44"/>
      <c r="B72" s="49" t="s">
        <v>126</v>
      </c>
      <c r="C72" s="47" t="s">
        <v>49</v>
      </c>
      <c r="D72" s="58" t="s">
        <v>277</v>
      </c>
      <c r="E72" s="42" t="s">
        <v>127</v>
      </c>
      <c r="F72" s="107">
        <f>Ведомственная!G69</f>
        <v>200</v>
      </c>
    </row>
    <row r="73" spans="1:6" ht="15.75">
      <c r="A73" s="40" t="s">
        <v>30</v>
      </c>
      <c r="B73" s="41" t="s">
        <v>57</v>
      </c>
      <c r="C73" s="42" t="s">
        <v>56</v>
      </c>
      <c r="D73" s="47"/>
      <c r="E73" s="47"/>
      <c r="F73" s="106">
        <f>F74</f>
        <v>31534.2</v>
      </c>
    </row>
    <row r="74" spans="1:6" ht="15.75">
      <c r="A74" s="40" t="s">
        <v>33</v>
      </c>
      <c r="B74" s="57" t="s">
        <v>67</v>
      </c>
      <c r="C74" s="42" t="s">
        <v>68</v>
      </c>
      <c r="D74" s="47"/>
      <c r="E74" s="47"/>
      <c r="F74" s="106">
        <f>F75</f>
        <v>31534.2</v>
      </c>
    </row>
    <row r="75" spans="1:6" ht="28.5">
      <c r="A75" s="44"/>
      <c r="B75" s="57" t="s">
        <v>100</v>
      </c>
      <c r="C75" s="47" t="s">
        <v>68</v>
      </c>
      <c r="D75" s="42" t="s">
        <v>285</v>
      </c>
      <c r="E75" s="47"/>
      <c r="F75" s="106">
        <f>F76+F78</f>
        <v>31534.2</v>
      </c>
    </row>
    <row r="76" spans="1:6" ht="30">
      <c r="A76" s="44" t="s">
        <v>35</v>
      </c>
      <c r="B76" s="46" t="s">
        <v>213</v>
      </c>
      <c r="C76" s="47" t="s">
        <v>68</v>
      </c>
      <c r="D76" s="42" t="s">
        <v>272</v>
      </c>
      <c r="E76" s="47"/>
      <c r="F76" s="106">
        <f>F77</f>
        <v>6414</v>
      </c>
    </row>
    <row r="77" spans="1:6" ht="30">
      <c r="A77" s="44"/>
      <c r="B77" s="49" t="s">
        <v>126</v>
      </c>
      <c r="C77" s="47" t="s">
        <v>68</v>
      </c>
      <c r="D77" s="47" t="s">
        <v>272</v>
      </c>
      <c r="E77" s="42" t="s">
        <v>127</v>
      </c>
      <c r="F77" s="107">
        <f>Ведомственная!G74</f>
        <v>6414</v>
      </c>
    </row>
    <row r="78" spans="1:6" ht="30">
      <c r="A78" s="44" t="s">
        <v>308</v>
      </c>
      <c r="B78" s="46" t="s">
        <v>234</v>
      </c>
      <c r="C78" s="47" t="s">
        <v>68</v>
      </c>
      <c r="D78" s="42"/>
      <c r="E78" s="42"/>
      <c r="F78" s="106">
        <f>F79+F81</f>
        <v>25120.2</v>
      </c>
    </row>
    <row r="79" spans="1:6" ht="45">
      <c r="A79" s="149" t="s">
        <v>309</v>
      </c>
      <c r="B79" s="150" t="s">
        <v>235</v>
      </c>
      <c r="C79" s="47" t="s">
        <v>68</v>
      </c>
      <c r="D79" s="42" t="s">
        <v>297</v>
      </c>
      <c r="E79" s="42"/>
      <c r="F79" s="107">
        <f>F80</f>
        <v>20000</v>
      </c>
    </row>
    <row r="80" spans="1:6" ht="30">
      <c r="A80" s="149"/>
      <c r="B80" s="49" t="s">
        <v>126</v>
      </c>
      <c r="C80" s="47" t="s">
        <v>68</v>
      </c>
      <c r="D80" s="47" t="s">
        <v>297</v>
      </c>
      <c r="E80" s="42" t="s">
        <v>127</v>
      </c>
      <c r="F80" s="107">
        <f>Ведомственная!G77</f>
        <v>20000</v>
      </c>
    </row>
    <row r="81" spans="1:6" ht="46.5" customHeight="1">
      <c r="A81" s="149" t="s">
        <v>310</v>
      </c>
      <c r="B81" s="134" t="s">
        <v>286</v>
      </c>
      <c r="C81" s="47" t="s">
        <v>68</v>
      </c>
      <c r="D81" s="42" t="s">
        <v>296</v>
      </c>
      <c r="E81" s="42"/>
      <c r="F81" s="107">
        <f>F82</f>
        <v>5120.2</v>
      </c>
    </row>
    <row r="82" spans="1:6" ht="30">
      <c r="A82" s="149"/>
      <c r="B82" s="151" t="s">
        <v>126</v>
      </c>
      <c r="C82" s="47" t="s">
        <v>68</v>
      </c>
      <c r="D82" s="47" t="s">
        <v>296</v>
      </c>
      <c r="E82" s="42" t="s">
        <v>127</v>
      </c>
      <c r="F82" s="107">
        <f>Ведомственная!G79</f>
        <v>5120.2</v>
      </c>
    </row>
    <row r="83" spans="1:6" ht="15.75">
      <c r="A83" s="40" t="s">
        <v>36</v>
      </c>
      <c r="B83" s="57" t="s">
        <v>81</v>
      </c>
      <c r="C83" s="42" t="s">
        <v>77</v>
      </c>
      <c r="D83" s="47"/>
      <c r="E83" s="47"/>
      <c r="F83" s="106">
        <f>F84</f>
        <v>100</v>
      </c>
    </row>
    <row r="84" spans="1:6" ht="28.5">
      <c r="A84" s="40" t="s">
        <v>37</v>
      </c>
      <c r="B84" s="57" t="s">
        <v>80</v>
      </c>
      <c r="C84" s="42" t="s">
        <v>78</v>
      </c>
      <c r="D84" s="47"/>
      <c r="E84" s="47"/>
      <c r="F84" s="106">
        <f>F85</f>
        <v>100</v>
      </c>
    </row>
    <row r="85" spans="1:6" ht="30">
      <c r="A85" s="44" t="s">
        <v>83</v>
      </c>
      <c r="B85" s="46" t="s">
        <v>99</v>
      </c>
      <c r="C85" s="47" t="s">
        <v>78</v>
      </c>
      <c r="D85" s="42" t="s">
        <v>268</v>
      </c>
      <c r="E85" s="47"/>
      <c r="F85" s="107">
        <f>F86</f>
        <v>100</v>
      </c>
    </row>
    <row r="86" spans="1:6" ht="30">
      <c r="A86" s="40"/>
      <c r="B86" s="49" t="s">
        <v>126</v>
      </c>
      <c r="C86" s="47" t="s">
        <v>78</v>
      </c>
      <c r="D86" s="47" t="s">
        <v>268</v>
      </c>
      <c r="E86" s="42" t="s">
        <v>127</v>
      </c>
      <c r="F86" s="107">
        <f>Ведомственная!G83</f>
        <v>100</v>
      </c>
    </row>
    <row r="87" spans="1:6" ht="15.75">
      <c r="A87" s="40" t="s">
        <v>38</v>
      </c>
      <c r="B87" s="41" t="s">
        <v>65</v>
      </c>
      <c r="C87" s="42" t="s">
        <v>66</v>
      </c>
      <c r="D87" s="47"/>
      <c r="E87" s="42"/>
      <c r="F87" s="106">
        <f>F91+F88</f>
        <v>3365</v>
      </c>
    </row>
    <row r="88" spans="1:6" ht="28.5">
      <c r="A88" s="40" t="s">
        <v>39</v>
      </c>
      <c r="B88" s="152" t="s">
        <v>110</v>
      </c>
      <c r="C88" s="42" t="s">
        <v>108</v>
      </c>
      <c r="D88" s="47"/>
      <c r="E88" s="42"/>
      <c r="F88" s="106">
        <f>F89</f>
        <v>50</v>
      </c>
    </row>
    <row r="89" spans="1:6" ht="75">
      <c r="A89" s="44" t="s">
        <v>98</v>
      </c>
      <c r="B89" s="134" t="s">
        <v>109</v>
      </c>
      <c r="C89" s="47" t="s">
        <v>108</v>
      </c>
      <c r="D89" s="42" t="s">
        <v>257</v>
      </c>
      <c r="E89" s="42"/>
      <c r="F89" s="107">
        <f>F90</f>
        <v>50</v>
      </c>
    </row>
    <row r="90" spans="1:6" ht="30">
      <c r="A90" s="40"/>
      <c r="B90" s="49" t="s">
        <v>126</v>
      </c>
      <c r="C90" s="47" t="s">
        <v>108</v>
      </c>
      <c r="D90" s="47" t="s">
        <v>257</v>
      </c>
      <c r="E90" s="42" t="s">
        <v>127</v>
      </c>
      <c r="F90" s="107">
        <f>Ведомственная!G87</f>
        <v>50</v>
      </c>
    </row>
    <row r="91" spans="1:6" ht="15.75">
      <c r="A91" s="40" t="s">
        <v>411</v>
      </c>
      <c r="B91" s="41" t="s">
        <v>112</v>
      </c>
      <c r="C91" s="42" t="s">
        <v>111</v>
      </c>
      <c r="D91" s="47"/>
      <c r="E91" s="42"/>
      <c r="F91" s="106">
        <f>F94+F92</f>
        <v>3315</v>
      </c>
    </row>
    <row r="92" spans="1:6" ht="60">
      <c r="A92" s="44" t="s">
        <v>311</v>
      </c>
      <c r="B92" s="153" t="s">
        <v>395</v>
      </c>
      <c r="C92" s="42" t="s">
        <v>111</v>
      </c>
      <c r="D92" s="42" t="s">
        <v>349</v>
      </c>
      <c r="E92" s="42"/>
      <c r="F92" s="106">
        <f>F93</f>
        <v>400</v>
      </c>
    </row>
    <row r="93" spans="1:6" ht="30">
      <c r="A93" s="40"/>
      <c r="B93" s="49" t="s">
        <v>126</v>
      </c>
      <c r="C93" s="42" t="s">
        <v>111</v>
      </c>
      <c r="D93" s="47" t="s">
        <v>349</v>
      </c>
      <c r="E93" s="42" t="s">
        <v>127</v>
      </c>
      <c r="F93" s="107">
        <f>Ведомственная!G90</f>
        <v>400</v>
      </c>
    </row>
    <row r="94" spans="1:6" ht="45">
      <c r="A94" s="44" t="s">
        <v>412</v>
      </c>
      <c r="B94" s="53" t="s">
        <v>404</v>
      </c>
      <c r="C94" s="47" t="s">
        <v>111</v>
      </c>
      <c r="D94" s="42" t="s">
        <v>278</v>
      </c>
      <c r="E94" s="42"/>
      <c r="F94" s="106">
        <f>F95</f>
        <v>2915</v>
      </c>
    </row>
    <row r="95" spans="1:6" ht="30">
      <c r="A95" s="44"/>
      <c r="B95" s="49" t="s">
        <v>126</v>
      </c>
      <c r="C95" s="47" t="s">
        <v>111</v>
      </c>
      <c r="D95" s="47" t="s">
        <v>278</v>
      </c>
      <c r="E95" s="42" t="s">
        <v>127</v>
      </c>
      <c r="F95" s="107">
        <f>Ведомственная!G92</f>
        <v>2915</v>
      </c>
    </row>
    <row r="96" spans="1:6" ht="15.75">
      <c r="A96" s="40" t="s">
        <v>59</v>
      </c>
      <c r="B96" s="41" t="s">
        <v>89</v>
      </c>
      <c r="C96" s="42" t="s">
        <v>40</v>
      </c>
      <c r="D96" s="58"/>
      <c r="E96" s="40"/>
      <c r="F96" s="106">
        <f>F97</f>
        <v>8460</v>
      </c>
    </row>
    <row r="97" spans="1:6" ht="15.75">
      <c r="A97" s="40" t="s">
        <v>60</v>
      </c>
      <c r="B97" s="41" t="s">
        <v>61</v>
      </c>
      <c r="C97" s="42" t="s">
        <v>58</v>
      </c>
      <c r="D97" s="58"/>
      <c r="E97" s="40"/>
      <c r="F97" s="106">
        <f>F98</f>
        <v>8460</v>
      </c>
    </row>
    <row r="98" spans="1:6" ht="60">
      <c r="A98" s="44" t="s">
        <v>214</v>
      </c>
      <c r="B98" s="46" t="s">
        <v>402</v>
      </c>
      <c r="C98" s="42" t="s">
        <v>58</v>
      </c>
      <c r="D98" s="42" t="s">
        <v>263</v>
      </c>
      <c r="E98" s="42"/>
      <c r="F98" s="106">
        <f>F99</f>
        <v>8460</v>
      </c>
    </row>
    <row r="99" spans="1:6" ht="30">
      <c r="A99" s="44"/>
      <c r="B99" s="49" t="s">
        <v>126</v>
      </c>
      <c r="C99" s="47" t="s">
        <v>58</v>
      </c>
      <c r="D99" s="47" t="s">
        <v>263</v>
      </c>
      <c r="E99" s="42" t="s">
        <v>127</v>
      </c>
      <c r="F99" s="107">
        <f>Ведомственная!G96</f>
        <v>8460</v>
      </c>
    </row>
    <row r="100" spans="1:6" ht="15.75">
      <c r="A100" s="40" t="s">
        <v>71</v>
      </c>
      <c r="B100" s="41" t="s">
        <v>42</v>
      </c>
      <c r="C100" s="42" t="s">
        <v>43</v>
      </c>
      <c r="D100" s="47"/>
      <c r="E100" s="42"/>
      <c r="F100" s="106">
        <f>F104+F101</f>
        <v>14458.300000000001</v>
      </c>
    </row>
    <row r="101" spans="1:6" ht="15.75">
      <c r="A101" s="40" t="s">
        <v>72</v>
      </c>
      <c r="B101" s="41" t="s">
        <v>398</v>
      </c>
      <c r="C101" s="42" t="s">
        <v>397</v>
      </c>
      <c r="D101" s="47"/>
      <c r="E101" s="47"/>
      <c r="F101" s="106">
        <f>F102</f>
        <v>922.1</v>
      </c>
    </row>
    <row r="102" spans="1:6" ht="45">
      <c r="A102" s="44" t="s">
        <v>73</v>
      </c>
      <c r="B102" s="46" t="s">
        <v>123</v>
      </c>
      <c r="C102" s="47" t="s">
        <v>397</v>
      </c>
      <c r="D102" s="42" t="s">
        <v>270</v>
      </c>
      <c r="E102" s="47"/>
      <c r="F102" s="107">
        <f>Ведомственная!G100</f>
        <v>922.1</v>
      </c>
    </row>
    <row r="103" spans="1:6" ht="15.75">
      <c r="A103" s="44"/>
      <c r="B103" s="46" t="s">
        <v>128</v>
      </c>
      <c r="C103" s="47" t="s">
        <v>397</v>
      </c>
      <c r="D103" s="47" t="s">
        <v>270</v>
      </c>
      <c r="E103" s="42" t="s">
        <v>117</v>
      </c>
      <c r="F103" s="107">
        <f>Ведомственная!G100</f>
        <v>922.1</v>
      </c>
    </row>
    <row r="104" spans="1:6" ht="15.75">
      <c r="A104" s="40" t="s">
        <v>69</v>
      </c>
      <c r="B104" s="57" t="s">
        <v>44</v>
      </c>
      <c r="C104" s="42" t="s">
        <v>45</v>
      </c>
      <c r="D104" s="47"/>
      <c r="E104" s="42"/>
      <c r="F104" s="106">
        <f>F105</f>
        <v>13536.2</v>
      </c>
    </row>
    <row r="105" spans="1:6" ht="28.5">
      <c r="A105" s="40" t="s">
        <v>63</v>
      </c>
      <c r="B105" s="57" t="s">
        <v>53</v>
      </c>
      <c r="C105" s="42" t="s">
        <v>45</v>
      </c>
      <c r="D105" s="42" t="s">
        <v>256</v>
      </c>
      <c r="E105" s="42"/>
      <c r="F105" s="106">
        <f>F106+F108</f>
        <v>13536.2</v>
      </c>
    </row>
    <row r="106" spans="1:6" ht="75">
      <c r="A106" s="44" t="s">
        <v>64</v>
      </c>
      <c r="B106" s="53" t="s">
        <v>345</v>
      </c>
      <c r="C106" s="42" t="s">
        <v>45</v>
      </c>
      <c r="D106" s="42" t="s">
        <v>293</v>
      </c>
      <c r="E106" s="42"/>
      <c r="F106" s="106">
        <f>F107</f>
        <v>8694.7</v>
      </c>
    </row>
    <row r="107" spans="1:6" ht="15.75">
      <c r="A107" s="44"/>
      <c r="B107" s="46" t="s">
        <v>128</v>
      </c>
      <c r="C107" s="47" t="s">
        <v>45</v>
      </c>
      <c r="D107" s="47" t="s">
        <v>293</v>
      </c>
      <c r="E107" s="42" t="s">
        <v>117</v>
      </c>
      <c r="F107" s="107">
        <f>Ведомственная!G104</f>
        <v>8694.7</v>
      </c>
    </row>
    <row r="108" spans="1:6" ht="60">
      <c r="A108" s="44" t="s">
        <v>313</v>
      </c>
      <c r="B108" s="46" t="s">
        <v>284</v>
      </c>
      <c r="C108" s="42" t="s">
        <v>45</v>
      </c>
      <c r="D108" s="42" t="s">
        <v>292</v>
      </c>
      <c r="E108" s="42"/>
      <c r="F108" s="106">
        <f>F109</f>
        <v>4841.5</v>
      </c>
    </row>
    <row r="109" spans="1:6" ht="15.75">
      <c r="A109" s="44"/>
      <c r="B109" s="46" t="s">
        <v>128</v>
      </c>
      <c r="C109" s="47" t="s">
        <v>45</v>
      </c>
      <c r="D109" s="47" t="s">
        <v>292</v>
      </c>
      <c r="E109" s="42" t="s">
        <v>117</v>
      </c>
      <c r="F109" s="107">
        <f>Ведомственная!G106</f>
        <v>4841.5</v>
      </c>
    </row>
    <row r="110" spans="1:6" ht="15.75">
      <c r="A110" s="40" t="s">
        <v>74</v>
      </c>
      <c r="B110" s="57" t="s">
        <v>207</v>
      </c>
      <c r="C110" s="42" t="s">
        <v>209</v>
      </c>
      <c r="D110" s="47"/>
      <c r="E110" s="47"/>
      <c r="F110" s="106">
        <f>F112</f>
        <v>400</v>
      </c>
    </row>
    <row r="111" spans="1:6" ht="15.75">
      <c r="A111" s="40" t="s">
        <v>70</v>
      </c>
      <c r="B111" s="57" t="s">
        <v>287</v>
      </c>
      <c r="C111" s="42" t="s">
        <v>208</v>
      </c>
      <c r="D111" s="47"/>
      <c r="E111" s="47"/>
      <c r="F111" s="106">
        <f>F112</f>
        <v>400</v>
      </c>
    </row>
    <row r="112" spans="1:6" ht="75" customHeight="1">
      <c r="A112" s="44" t="s">
        <v>215</v>
      </c>
      <c r="B112" s="46" t="s">
        <v>394</v>
      </c>
      <c r="C112" s="47" t="s">
        <v>208</v>
      </c>
      <c r="D112" s="42" t="s">
        <v>279</v>
      </c>
      <c r="E112" s="42"/>
      <c r="F112" s="107">
        <f>F113</f>
        <v>400</v>
      </c>
    </row>
    <row r="113" spans="1:6" ht="30">
      <c r="A113" s="44"/>
      <c r="B113" s="49" t="s">
        <v>126</v>
      </c>
      <c r="C113" s="47" t="s">
        <v>208</v>
      </c>
      <c r="D113" s="47" t="s">
        <v>279</v>
      </c>
      <c r="E113" s="42" t="s">
        <v>127</v>
      </c>
      <c r="F113" s="107">
        <f>Ведомственная!G110</f>
        <v>400</v>
      </c>
    </row>
    <row r="114" spans="1:6" ht="15.75">
      <c r="A114" s="40" t="s">
        <v>79</v>
      </c>
      <c r="B114" s="57" t="s">
        <v>85</v>
      </c>
      <c r="C114" s="42" t="s">
        <v>86</v>
      </c>
      <c r="D114" s="47"/>
      <c r="E114" s="42"/>
      <c r="F114" s="106">
        <f>F115</f>
        <v>1466</v>
      </c>
    </row>
    <row r="115" spans="1:6" ht="15.75">
      <c r="A115" s="40" t="s">
        <v>75</v>
      </c>
      <c r="B115" s="41" t="s">
        <v>41</v>
      </c>
      <c r="C115" s="42" t="s">
        <v>84</v>
      </c>
      <c r="D115" s="67"/>
      <c r="E115" s="47"/>
      <c r="F115" s="106">
        <f>F116</f>
        <v>1466</v>
      </c>
    </row>
    <row r="116" spans="1:6" ht="45">
      <c r="A116" s="44" t="s">
        <v>76</v>
      </c>
      <c r="B116" s="46" t="s">
        <v>407</v>
      </c>
      <c r="C116" s="47" t="s">
        <v>84</v>
      </c>
      <c r="D116" s="42" t="s">
        <v>271</v>
      </c>
      <c r="E116" s="42"/>
      <c r="F116" s="106">
        <f>F117</f>
        <v>1466</v>
      </c>
    </row>
    <row r="117" spans="1:6" ht="30">
      <c r="A117" s="40"/>
      <c r="B117" s="49" t="s">
        <v>126</v>
      </c>
      <c r="C117" s="47" t="s">
        <v>84</v>
      </c>
      <c r="D117" s="47" t="s">
        <v>271</v>
      </c>
      <c r="E117" s="42" t="s">
        <v>127</v>
      </c>
      <c r="F117" s="107">
        <f>Ведомственная!G114</f>
        <v>1466</v>
      </c>
    </row>
    <row r="118" spans="1:6" ht="15.75">
      <c r="A118" s="44"/>
      <c r="B118" s="40" t="s">
        <v>0</v>
      </c>
      <c r="C118" s="47"/>
      <c r="D118" s="67"/>
      <c r="E118" s="47"/>
      <c r="F118" s="106">
        <f>F15+F60+F73+F83+F87+F96+F100+F110+F114</f>
        <v>92793.8</v>
      </c>
    </row>
    <row r="119" spans="1:6" ht="15.75">
      <c r="A119" s="154"/>
      <c r="B119" s="155"/>
      <c r="C119" s="156"/>
      <c r="D119" s="157"/>
      <c r="E119" s="156"/>
      <c r="F119" s="158"/>
    </row>
  </sheetData>
  <sheetProtection/>
  <mergeCells count="11">
    <mergeCell ref="C4:F4"/>
    <mergeCell ref="A9:F9"/>
    <mergeCell ref="A12:F12"/>
    <mergeCell ref="A11:F11"/>
    <mergeCell ref="A13:F13"/>
    <mergeCell ref="A10:F10"/>
    <mergeCell ref="C1:F1"/>
    <mergeCell ref="C2:F2"/>
    <mergeCell ref="C3:F3"/>
    <mergeCell ref="A8:F8"/>
    <mergeCell ref="C5:F5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3" r:id="rId1"/>
  <rowBreaks count="3" manualBreakCount="3">
    <brk id="33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view="pageBreakPreview" zoomScaleSheetLayoutView="100" zoomScalePageLayoutView="0" workbookViewId="0" topLeftCell="A39">
      <selection activeCell="B60" sqref="B60"/>
    </sheetView>
  </sheetViews>
  <sheetFormatPr defaultColWidth="8.796875" defaultRowHeight="15"/>
  <cols>
    <col min="1" max="1" width="6.296875" style="32" customWidth="1"/>
    <col min="2" max="2" width="55.796875" style="32" customWidth="1"/>
    <col min="3" max="3" width="10.796875" style="76" customWidth="1"/>
    <col min="4" max="4" width="11.59765625" style="77" hidden="1" customWidth="1"/>
    <col min="5" max="5" width="8.796875" style="77" hidden="1" customWidth="1"/>
    <col min="6" max="6" width="15.796875" style="113" customWidth="1"/>
    <col min="7" max="16384" width="8.8984375" style="22" customWidth="1"/>
  </cols>
  <sheetData>
    <row r="1" spans="1:6" ht="15.75">
      <c r="A1" s="17" t="s">
        <v>92</v>
      </c>
      <c r="B1" s="17"/>
      <c r="C1" s="177" t="s">
        <v>314</v>
      </c>
      <c r="D1" s="177"/>
      <c r="E1" s="177"/>
      <c r="F1" s="177"/>
    </row>
    <row r="2" spans="1:6" ht="15.75" customHeight="1">
      <c r="A2" s="17"/>
      <c r="B2" s="17"/>
      <c r="C2" s="178" t="s">
        <v>416</v>
      </c>
      <c r="D2" s="178"/>
      <c r="E2" s="178"/>
      <c r="F2" s="178"/>
    </row>
    <row r="3" spans="1:6" ht="15.75">
      <c r="A3" s="17" t="s">
        <v>342</v>
      </c>
      <c r="B3" s="17" t="s">
        <v>342</v>
      </c>
      <c r="C3" s="179" t="s">
        <v>95</v>
      </c>
      <c r="D3" s="179"/>
      <c r="E3" s="179"/>
      <c r="F3" s="179"/>
    </row>
    <row r="4" spans="1:6" ht="15.75">
      <c r="A4" s="181"/>
      <c r="B4" s="182"/>
      <c r="C4" s="179" t="s">
        <v>93</v>
      </c>
      <c r="D4" s="179"/>
      <c r="E4" s="179"/>
      <c r="F4" s="179"/>
    </row>
    <row r="5" spans="1:6" ht="15.75">
      <c r="A5" s="31"/>
      <c r="B5" s="33"/>
      <c r="C5" s="180" t="s">
        <v>417</v>
      </c>
      <c r="D5" s="180"/>
      <c r="E5" s="180"/>
      <c r="F5" s="180"/>
    </row>
    <row r="6" spans="1:6" ht="15.75">
      <c r="A6" s="31"/>
      <c r="B6" s="33"/>
      <c r="C6" s="81"/>
      <c r="D6" s="81"/>
      <c r="E6" s="81"/>
      <c r="F6" s="108"/>
    </row>
    <row r="7" spans="1:6" ht="15.75">
      <c r="A7" s="31"/>
      <c r="B7" s="33"/>
      <c r="C7" s="34"/>
      <c r="D7" s="34"/>
      <c r="E7" s="34"/>
      <c r="F7" s="108"/>
    </row>
    <row r="8" spans="1:6" s="88" customFormat="1" ht="20.25">
      <c r="A8" s="166" t="s">
        <v>346</v>
      </c>
      <c r="B8" s="166"/>
      <c r="C8" s="166"/>
      <c r="D8" s="166"/>
      <c r="E8" s="166"/>
      <c r="F8" s="166"/>
    </row>
    <row r="9" spans="1:6" s="88" customFormat="1" ht="20.25">
      <c r="A9" s="166" t="s">
        <v>330</v>
      </c>
      <c r="B9" s="166"/>
      <c r="C9" s="166"/>
      <c r="D9" s="166"/>
      <c r="E9" s="166"/>
      <c r="F9" s="166"/>
    </row>
    <row r="10" spans="1:6" s="88" customFormat="1" ht="20.25">
      <c r="A10" s="166" t="s">
        <v>409</v>
      </c>
      <c r="B10" s="166"/>
      <c r="C10" s="166"/>
      <c r="D10" s="166"/>
      <c r="E10" s="166"/>
      <c r="F10" s="166"/>
    </row>
    <row r="11" spans="1:6" s="88" customFormat="1" ht="20.25">
      <c r="A11" s="166" t="s">
        <v>393</v>
      </c>
      <c r="B11" s="166"/>
      <c r="C11" s="166"/>
      <c r="D11" s="166"/>
      <c r="E11" s="166"/>
      <c r="F11" s="166"/>
    </row>
    <row r="12" spans="1:6" s="85" customFormat="1" ht="12.75">
      <c r="A12" s="183"/>
      <c r="B12" s="164"/>
      <c r="C12" s="164"/>
      <c r="D12" s="164"/>
      <c r="E12" s="164"/>
      <c r="F12" s="164"/>
    </row>
    <row r="13" spans="1:6" s="85" customFormat="1" ht="38.25">
      <c r="A13" s="37" t="s">
        <v>1</v>
      </c>
      <c r="B13" s="84" t="s">
        <v>2</v>
      </c>
      <c r="C13" s="35" t="s">
        <v>410</v>
      </c>
      <c r="D13" s="36" t="s">
        <v>4</v>
      </c>
      <c r="E13" s="36" t="s">
        <v>120</v>
      </c>
      <c r="F13" s="104" t="s">
        <v>337</v>
      </c>
    </row>
    <row r="14" spans="1:6" ht="15.75">
      <c r="A14" s="38" t="s">
        <v>7</v>
      </c>
      <c r="B14" s="41" t="s">
        <v>8</v>
      </c>
      <c r="C14" s="42" t="s">
        <v>10</v>
      </c>
      <c r="D14" s="43"/>
      <c r="E14" s="40"/>
      <c r="F14" s="109">
        <f>F15+F18+F43+F27+F46+F39</f>
        <v>31960.3</v>
      </c>
    </row>
    <row r="15" spans="1:6" ht="30">
      <c r="A15" s="44" t="s">
        <v>11</v>
      </c>
      <c r="B15" s="53" t="s">
        <v>46</v>
      </c>
      <c r="C15" s="47" t="s">
        <v>12</v>
      </c>
      <c r="D15" s="67"/>
      <c r="E15" s="47"/>
      <c r="F15" s="107">
        <f>F16</f>
        <v>1223.4</v>
      </c>
    </row>
    <row r="16" spans="1:6" ht="15.75" hidden="1">
      <c r="A16" s="44" t="s">
        <v>13</v>
      </c>
      <c r="B16" s="46" t="s">
        <v>14</v>
      </c>
      <c r="C16" s="47" t="s">
        <v>12</v>
      </c>
      <c r="D16" s="47" t="s">
        <v>258</v>
      </c>
      <c r="E16" s="47"/>
      <c r="F16" s="107">
        <f>F17</f>
        <v>1223.4</v>
      </c>
    </row>
    <row r="17" spans="1:6" ht="62.25" customHeight="1" hidden="1">
      <c r="A17" s="44"/>
      <c r="B17" s="46" t="s">
        <v>125</v>
      </c>
      <c r="C17" s="47" t="s">
        <v>12</v>
      </c>
      <c r="D17" s="47" t="s">
        <v>258</v>
      </c>
      <c r="E17" s="47" t="s">
        <v>124</v>
      </c>
      <c r="F17" s="107">
        <f>Ведомственная!G17</f>
        <v>1223.4</v>
      </c>
    </row>
    <row r="18" spans="1:6" ht="45">
      <c r="A18" s="44" t="s">
        <v>15</v>
      </c>
      <c r="B18" s="53" t="s">
        <v>47</v>
      </c>
      <c r="C18" s="47" t="s">
        <v>16</v>
      </c>
      <c r="D18" s="47"/>
      <c r="E18" s="47"/>
      <c r="F18" s="107">
        <f>F19+F23+F25</f>
        <v>6560.599999999999</v>
      </c>
    </row>
    <row r="19" spans="1:6" ht="30" hidden="1">
      <c r="A19" s="44" t="s">
        <v>17</v>
      </c>
      <c r="B19" s="46" t="s">
        <v>18</v>
      </c>
      <c r="C19" s="47" t="s">
        <v>16</v>
      </c>
      <c r="D19" s="47" t="s">
        <v>259</v>
      </c>
      <c r="E19" s="47"/>
      <c r="F19" s="107">
        <f>F20+F22+F21</f>
        <v>6367.4</v>
      </c>
    </row>
    <row r="20" spans="1:6" ht="45" hidden="1">
      <c r="A20" s="44"/>
      <c r="B20" s="46" t="s">
        <v>125</v>
      </c>
      <c r="C20" s="47" t="s">
        <v>16</v>
      </c>
      <c r="D20" s="47" t="s">
        <v>259</v>
      </c>
      <c r="E20" s="47" t="s">
        <v>124</v>
      </c>
      <c r="F20" s="107">
        <f>Ведомственная!G20</f>
        <v>4343.3</v>
      </c>
    </row>
    <row r="21" spans="1:6" ht="15.75" hidden="1">
      <c r="A21" s="44"/>
      <c r="B21" s="65" t="s">
        <v>126</v>
      </c>
      <c r="C21" s="47" t="s">
        <v>16</v>
      </c>
      <c r="D21" s="47" t="s">
        <v>259</v>
      </c>
      <c r="E21" s="47" t="s">
        <v>127</v>
      </c>
      <c r="F21" s="107">
        <f>Ведомственная!G21</f>
        <v>2020.1</v>
      </c>
    </row>
    <row r="22" spans="1:6" ht="15.75" hidden="1">
      <c r="A22" s="44"/>
      <c r="B22" s="48" t="s">
        <v>130</v>
      </c>
      <c r="C22" s="47" t="s">
        <v>16</v>
      </c>
      <c r="D22" s="47" t="s">
        <v>259</v>
      </c>
      <c r="E22" s="47" t="s">
        <v>129</v>
      </c>
      <c r="F22" s="107">
        <f>Ведомственная!G22</f>
        <v>4</v>
      </c>
    </row>
    <row r="23" spans="1:6" ht="45" hidden="1">
      <c r="A23" s="52" t="s">
        <v>210</v>
      </c>
      <c r="B23" s="46" t="s">
        <v>90</v>
      </c>
      <c r="C23" s="47" t="s">
        <v>16</v>
      </c>
      <c r="D23" s="47" t="s">
        <v>260</v>
      </c>
      <c r="E23" s="47"/>
      <c r="F23" s="107">
        <f>F24</f>
        <v>109.2</v>
      </c>
    </row>
    <row r="24" spans="1:6" ht="45" hidden="1">
      <c r="A24" s="52"/>
      <c r="B24" s="46" t="s">
        <v>125</v>
      </c>
      <c r="C24" s="47" t="s">
        <v>16</v>
      </c>
      <c r="D24" s="47" t="s">
        <v>260</v>
      </c>
      <c r="E24" s="47" t="s">
        <v>124</v>
      </c>
      <c r="F24" s="107">
        <f>Ведомственная!G24</f>
        <v>109.2</v>
      </c>
    </row>
    <row r="25" spans="1:6" ht="45" hidden="1">
      <c r="A25" s="52"/>
      <c r="B25" s="50" t="s">
        <v>91</v>
      </c>
      <c r="C25" s="47" t="s">
        <v>16</v>
      </c>
      <c r="D25" s="47" t="s">
        <v>282</v>
      </c>
      <c r="E25" s="47"/>
      <c r="F25" s="107">
        <f>F26</f>
        <v>84</v>
      </c>
    </row>
    <row r="26" spans="1:6" ht="15.75" hidden="1">
      <c r="A26" s="52"/>
      <c r="B26" s="50" t="s">
        <v>130</v>
      </c>
      <c r="C26" s="47" t="s">
        <v>16</v>
      </c>
      <c r="D26" s="47" t="s">
        <v>282</v>
      </c>
      <c r="E26" s="47" t="s">
        <v>129</v>
      </c>
      <c r="F26" s="107">
        <f>Ведомственная!G26</f>
        <v>84</v>
      </c>
    </row>
    <row r="27" spans="1:6" ht="45">
      <c r="A27" s="44" t="s">
        <v>218</v>
      </c>
      <c r="B27" s="53" t="s">
        <v>48</v>
      </c>
      <c r="C27" s="47" t="s">
        <v>25</v>
      </c>
      <c r="D27" s="47"/>
      <c r="E27" s="47"/>
      <c r="F27" s="107">
        <f>F37+F30+F28+F34</f>
        <v>10068</v>
      </c>
    </row>
    <row r="28" spans="1:6" ht="30" hidden="1">
      <c r="A28" s="44" t="s">
        <v>219</v>
      </c>
      <c r="B28" s="46" t="s">
        <v>27</v>
      </c>
      <c r="C28" s="47" t="s">
        <v>25</v>
      </c>
      <c r="D28" s="47" t="s">
        <v>261</v>
      </c>
      <c r="E28" s="47"/>
      <c r="F28" s="107">
        <f>F29</f>
        <v>1223.4</v>
      </c>
    </row>
    <row r="29" spans="1:6" ht="45" hidden="1">
      <c r="A29" s="44"/>
      <c r="B29" s="46" t="s">
        <v>125</v>
      </c>
      <c r="C29" s="47" t="s">
        <v>25</v>
      </c>
      <c r="D29" s="47" t="s">
        <v>261</v>
      </c>
      <c r="E29" s="47" t="s">
        <v>124</v>
      </c>
      <c r="F29" s="107">
        <f>Ведомственная!G31</f>
        <v>1223.4</v>
      </c>
    </row>
    <row r="30" spans="1:6" ht="15.75" hidden="1">
      <c r="A30" s="44" t="s">
        <v>220</v>
      </c>
      <c r="B30" s="53" t="s">
        <v>29</v>
      </c>
      <c r="C30" s="47" t="s">
        <v>25</v>
      </c>
      <c r="D30" s="47" t="s">
        <v>262</v>
      </c>
      <c r="E30" s="47"/>
      <c r="F30" s="107">
        <f>F31+F32+F33</f>
        <v>6243.2</v>
      </c>
    </row>
    <row r="31" spans="1:6" ht="45" hidden="1">
      <c r="A31" s="44"/>
      <c r="B31" s="46" t="s">
        <v>125</v>
      </c>
      <c r="C31" s="47" t="s">
        <v>25</v>
      </c>
      <c r="D31" s="47" t="s">
        <v>262</v>
      </c>
      <c r="E31" s="47" t="s">
        <v>124</v>
      </c>
      <c r="F31" s="107">
        <f>Ведомственная!G33</f>
        <v>5472.7</v>
      </c>
    </row>
    <row r="32" spans="1:6" ht="30" hidden="1">
      <c r="A32" s="44"/>
      <c r="B32" s="61" t="s">
        <v>116</v>
      </c>
      <c r="C32" s="47" t="s">
        <v>25</v>
      </c>
      <c r="D32" s="47" t="s">
        <v>262</v>
      </c>
      <c r="E32" s="47" t="s">
        <v>127</v>
      </c>
      <c r="F32" s="107">
        <f>Ведомственная!G34</f>
        <v>763.5</v>
      </c>
    </row>
    <row r="33" spans="1:6" ht="15.75" hidden="1">
      <c r="A33" s="44"/>
      <c r="B33" s="48" t="s">
        <v>130</v>
      </c>
      <c r="C33" s="47" t="s">
        <v>25</v>
      </c>
      <c r="D33" s="47" t="s">
        <v>262</v>
      </c>
      <c r="E33" s="47" t="s">
        <v>129</v>
      </c>
      <c r="F33" s="107">
        <f>Ведомственная!G35</f>
        <v>7</v>
      </c>
    </row>
    <row r="34" spans="1:6" ht="80.25" customHeight="1" hidden="1">
      <c r="A34" s="44" t="s">
        <v>300</v>
      </c>
      <c r="B34" s="50" t="s">
        <v>291</v>
      </c>
      <c r="C34" s="47" t="s">
        <v>25</v>
      </c>
      <c r="D34" s="47" t="s">
        <v>295</v>
      </c>
      <c r="E34" s="47"/>
      <c r="F34" s="107">
        <f>F35+F36</f>
        <v>2594.5</v>
      </c>
    </row>
    <row r="35" spans="1:6" ht="45" hidden="1">
      <c r="A35" s="44"/>
      <c r="B35" s="46" t="s">
        <v>125</v>
      </c>
      <c r="C35" s="47" t="s">
        <v>25</v>
      </c>
      <c r="D35" s="47" t="s">
        <v>295</v>
      </c>
      <c r="E35" s="47" t="s">
        <v>124</v>
      </c>
      <c r="F35" s="107">
        <f>Ведомственная!G37</f>
        <v>2405.2</v>
      </c>
    </row>
    <row r="36" spans="1:6" ht="30" hidden="1">
      <c r="A36" s="44"/>
      <c r="B36" s="49" t="s">
        <v>283</v>
      </c>
      <c r="C36" s="47" t="s">
        <v>25</v>
      </c>
      <c r="D36" s="47" t="s">
        <v>295</v>
      </c>
      <c r="E36" s="47" t="s">
        <v>127</v>
      </c>
      <c r="F36" s="107">
        <f>Ведомственная!G38</f>
        <v>189.3</v>
      </c>
    </row>
    <row r="37" spans="1:6" ht="60.75" customHeight="1" hidden="1">
      <c r="A37" s="44" t="s">
        <v>301</v>
      </c>
      <c r="B37" s="48" t="s">
        <v>290</v>
      </c>
      <c r="C37" s="47" t="s">
        <v>25</v>
      </c>
      <c r="D37" s="47" t="s">
        <v>289</v>
      </c>
      <c r="E37" s="47"/>
      <c r="F37" s="107">
        <f>F38</f>
        <v>6.9</v>
      </c>
    </row>
    <row r="38" spans="1:6" ht="15.75" hidden="1">
      <c r="A38" s="44"/>
      <c r="B38" s="65" t="s">
        <v>126</v>
      </c>
      <c r="C38" s="47" t="s">
        <v>25</v>
      </c>
      <c r="D38" s="47" t="s">
        <v>289</v>
      </c>
      <c r="E38" s="47" t="s">
        <v>127</v>
      </c>
      <c r="F38" s="107">
        <f>Ведомственная!G40</f>
        <v>6.9</v>
      </c>
    </row>
    <row r="39" spans="1:6" ht="15.75">
      <c r="A39" s="52" t="s">
        <v>300</v>
      </c>
      <c r="B39" s="48" t="s">
        <v>114</v>
      </c>
      <c r="C39" s="56" t="s">
        <v>115</v>
      </c>
      <c r="D39" s="56"/>
      <c r="E39" s="56"/>
      <c r="F39" s="111">
        <f>F40</f>
        <v>895.8000000000001</v>
      </c>
    </row>
    <row r="40" spans="1:6" ht="15.75" hidden="1">
      <c r="A40" s="52"/>
      <c r="B40" s="48" t="s">
        <v>206</v>
      </c>
      <c r="C40" s="56" t="s">
        <v>115</v>
      </c>
      <c r="D40" s="47" t="s">
        <v>269</v>
      </c>
      <c r="E40" s="56"/>
      <c r="F40" s="111">
        <f>F41+F42</f>
        <v>895.8000000000001</v>
      </c>
    </row>
    <row r="41" spans="1:6" ht="45" hidden="1">
      <c r="A41" s="52"/>
      <c r="B41" s="46" t="s">
        <v>125</v>
      </c>
      <c r="C41" s="56" t="s">
        <v>115</v>
      </c>
      <c r="D41" s="47" t="s">
        <v>269</v>
      </c>
      <c r="E41" s="56" t="s">
        <v>124</v>
      </c>
      <c r="F41" s="111">
        <f>Ведомственная!G119</f>
        <v>894.6</v>
      </c>
    </row>
    <row r="42" spans="1:6" ht="15.75" hidden="1">
      <c r="A42" s="52"/>
      <c r="B42" s="48" t="s">
        <v>130</v>
      </c>
      <c r="C42" s="56" t="s">
        <v>115</v>
      </c>
      <c r="D42" s="47" t="s">
        <v>269</v>
      </c>
      <c r="E42" s="56" t="s">
        <v>129</v>
      </c>
      <c r="F42" s="111">
        <f>Ведомственная!G120</f>
        <v>1.2</v>
      </c>
    </row>
    <row r="43" spans="1:6" ht="19.5" customHeight="1">
      <c r="A43" s="44" t="s">
        <v>301</v>
      </c>
      <c r="B43" s="46" t="s">
        <v>103</v>
      </c>
      <c r="C43" s="47" t="s">
        <v>107</v>
      </c>
      <c r="D43" s="47"/>
      <c r="E43" s="47"/>
      <c r="F43" s="107">
        <f>F44</f>
        <v>20</v>
      </c>
    </row>
    <row r="44" spans="1:6" ht="21" customHeight="1" hidden="1">
      <c r="A44" s="44"/>
      <c r="B44" s="46" t="s">
        <v>104</v>
      </c>
      <c r="C44" s="47" t="s">
        <v>107</v>
      </c>
      <c r="D44" s="47" t="s">
        <v>280</v>
      </c>
      <c r="E44" s="47"/>
      <c r="F44" s="107">
        <f>F45</f>
        <v>20</v>
      </c>
    </row>
    <row r="45" spans="1:6" ht="15.75" customHeight="1" hidden="1">
      <c r="A45" s="44"/>
      <c r="B45" s="48" t="s">
        <v>130</v>
      </c>
      <c r="C45" s="47" t="s">
        <v>107</v>
      </c>
      <c r="D45" s="47" t="s">
        <v>280</v>
      </c>
      <c r="E45" s="47" t="s">
        <v>129</v>
      </c>
      <c r="F45" s="107">
        <f>Ведомственная!G43</f>
        <v>20</v>
      </c>
    </row>
    <row r="46" spans="1:6" ht="15.75">
      <c r="A46" s="44" t="s">
        <v>302</v>
      </c>
      <c r="B46" s="53" t="s">
        <v>19</v>
      </c>
      <c r="C46" s="47" t="s">
        <v>82</v>
      </c>
      <c r="D46" s="47"/>
      <c r="E46" s="47"/>
      <c r="F46" s="107">
        <f>F51+F53+F57+F47</f>
        <v>13192.5</v>
      </c>
    </row>
    <row r="47" spans="1:6" ht="45" hidden="1">
      <c r="A47" s="44" t="s">
        <v>311</v>
      </c>
      <c r="B47" s="61" t="s">
        <v>121</v>
      </c>
      <c r="C47" s="42" t="s">
        <v>82</v>
      </c>
      <c r="D47" s="42" t="s">
        <v>265</v>
      </c>
      <c r="E47" s="42"/>
      <c r="F47" s="106">
        <f>F48+F49+F50</f>
        <v>6541.6</v>
      </c>
    </row>
    <row r="48" spans="1:6" ht="45" hidden="1">
      <c r="A48" s="40"/>
      <c r="B48" s="46" t="s">
        <v>125</v>
      </c>
      <c r="C48" s="47" t="s">
        <v>82</v>
      </c>
      <c r="D48" s="47" t="s">
        <v>265</v>
      </c>
      <c r="E48" s="42" t="s">
        <v>124</v>
      </c>
      <c r="F48" s="107">
        <f>Ведомственная!G46</f>
        <v>6282.5</v>
      </c>
    </row>
    <row r="49" spans="1:6" ht="15.75" hidden="1">
      <c r="A49" s="40"/>
      <c r="B49" s="65" t="s">
        <v>126</v>
      </c>
      <c r="C49" s="47" t="s">
        <v>82</v>
      </c>
      <c r="D49" s="47" t="s">
        <v>265</v>
      </c>
      <c r="E49" s="42" t="s">
        <v>127</v>
      </c>
      <c r="F49" s="107">
        <f>Ведомственная!G47</f>
        <v>257.1</v>
      </c>
    </row>
    <row r="50" spans="1:6" ht="15.75" hidden="1">
      <c r="A50" s="40"/>
      <c r="B50" s="48" t="s">
        <v>130</v>
      </c>
      <c r="C50" s="47" t="s">
        <v>82</v>
      </c>
      <c r="D50" s="47" t="s">
        <v>265</v>
      </c>
      <c r="E50" s="42" t="s">
        <v>129</v>
      </c>
      <c r="F50" s="107">
        <f>Ведомственная!G48</f>
        <v>2</v>
      </c>
    </row>
    <row r="51" spans="1:6" ht="15.75" hidden="1">
      <c r="A51" s="52" t="s">
        <v>305</v>
      </c>
      <c r="B51" s="46" t="s">
        <v>96</v>
      </c>
      <c r="C51" s="47" t="s">
        <v>82</v>
      </c>
      <c r="D51" s="43" t="s">
        <v>281</v>
      </c>
      <c r="E51" s="42"/>
      <c r="F51" s="106">
        <f>F52</f>
        <v>150</v>
      </c>
    </row>
    <row r="52" spans="1:6" ht="15.75" hidden="1">
      <c r="A52" s="52"/>
      <c r="B52" s="65" t="s">
        <v>126</v>
      </c>
      <c r="C52" s="47" t="s">
        <v>82</v>
      </c>
      <c r="D52" s="58" t="s">
        <v>281</v>
      </c>
      <c r="E52" s="42" t="s">
        <v>127</v>
      </c>
      <c r="F52" s="107">
        <f>Ведомственная!G50</f>
        <v>150</v>
      </c>
    </row>
    <row r="53" spans="1:6" ht="30" hidden="1">
      <c r="A53" s="52" t="s">
        <v>306</v>
      </c>
      <c r="B53" s="59" t="s">
        <v>122</v>
      </c>
      <c r="C53" s="56" t="s">
        <v>82</v>
      </c>
      <c r="D53" s="42" t="s">
        <v>266</v>
      </c>
      <c r="E53" s="42"/>
      <c r="F53" s="106">
        <f>F54+F55+F56</f>
        <v>6140.900000000001</v>
      </c>
    </row>
    <row r="54" spans="1:6" ht="45" hidden="1">
      <c r="A54" s="55"/>
      <c r="B54" s="46" t="s">
        <v>125</v>
      </c>
      <c r="C54" s="56" t="s">
        <v>82</v>
      </c>
      <c r="D54" s="47" t="s">
        <v>266</v>
      </c>
      <c r="E54" s="42" t="s">
        <v>124</v>
      </c>
      <c r="F54" s="107">
        <f>Ведомственная!G52</f>
        <v>5775.8</v>
      </c>
    </row>
    <row r="55" spans="1:6" ht="15.75" hidden="1">
      <c r="A55" s="55"/>
      <c r="B55" s="65" t="s">
        <v>126</v>
      </c>
      <c r="C55" s="56" t="s">
        <v>82</v>
      </c>
      <c r="D55" s="47" t="s">
        <v>266</v>
      </c>
      <c r="E55" s="42" t="s">
        <v>127</v>
      </c>
      <c r="F55" s="107">
        <f>Ведомственная!G53</f>
        <v>363.1</v>
      </c>
    </row>
    <row r="56" spans="1:6" ht="15.75" hidden="1">
      <c r="A56" s="55"/>
      <c r="B56" s="48" t="s">
        <v>130</v>
      </c>
      <c r="C56" s="56" t="s">
        <v>82</v>
      </c>
      <c r="D56" s="47" t="s">
        <v>266</v>
      </c>
      <c r="E56" s="42" t="s">
        <v>129</v>
      </c>
      <c r="F56" s="107">
        <f>Ведомственная!G54</f>
        <v>2</v>
      </c>
    </row>
    <row r="57" spans="1:6" ht="30" hidden="1">
      <c r="A57" s="52" t="s">
        <v>307</v>
      </c>
      <c r="B57" s="61" t="s">
        <v>401</v>
      </c>
      <c r="C57" s="56" t="s">
        <v>82</v>
      </c>
      <c r="D57" s="42" t="s">
        <v>264</v>
      </c>
      <c r="E57" s="42"/>
      <c r="F57" s="106">
        <f>F58</f>
        <v>360</v>
      </c>
    </row>
    <row r="58" spans="1:6" ht="15.75" hidden="1">
      <c r="A58" s="55"/>
      <c r="B58" s="65" t="s">
        <v>126</v>
      </c>
      <c r="C58" s="56" t="s">
        <v>82</v>
      </c>
      <c r="D58" s="47" t="s">
        <v>264</v>
      </c>
      <c r="E58" s="42" t="s">
        <v>127</v>
      </c>
      <c r="F58" s="107">
        <f>Ведомственная!G56</f>
        <v>360</v>
      </c>
    </row>
    <row r="59" spans="1:6" ht="15.75">
      <c r="A59" s="40" t="s">
        <v>22</v>
      </c>
      <c r="B59" s="41" t="s">
        <v>31</v>
      </c>
      <c r="C59" s="42" t="s">
        <v>32</v>
      </c>
      <c r="D59" s="47"/>
      <c r="E59" s="47"/>
      <c r="F59" s="106">
        <f>F60+F63</f>
        <v>1050</v>
      </c>
    </row>
    <row r="60" spans="1:6" ht="30">
      <c r="A60" s="44" t="s">
        <v>24</v>
      </c>
      <c r="B60" s="53" t="s">
        <v>97</v>
      </c>
      <c r="C60" s="47" t="s">
        <v>34</v>
      </c>
      <c r="D60" s="47"/>
      <c r="E60" s="47"/>
      <c r="F60" s="107">
        <f>F61</f>
        <v>550</v>
      </c>
    </row>
    <row r="61" spans="1:6" ht="60" hidden="1">
      <c r="A61" s="44" t="s">
        <v>26</v>
      </c>
      <c r="B61" s="46" t="s">
        <v>400</v>
      </c>
      <c r="C61" s="47" t="s">
        <v>34</v>
      </c>
      <c r="D61" s="56" t="s">
        <v>267</v>
      </c>
      <c r="E61" s="47"/>
      <c r="F61" s="107">
        <f>F62</f>
        <v>550</v>
      </c>
    </row>
    <row r="62" spans="1:6" ht="15.75" hidden="1">
      <c r="A62" s="44"/>
      <c r="B62" s="65" t="s">
        <v>126</v>
      </c>
      <c r="C62" s="47" t="s">
        <v>34</v>
      </c>
      <c r="D62" s="56" t="s">
        <v>267</v>
      </c>
      <c r="E62" s="47" t="s">
        <v>127</v>
      </c>
      <c r="F62" s="107">
        <f>Ведомственная!G60</f>
        <v>550</v>
      </c>
    </row>
    <row r="63" spans="1:6" ht="28.5" customHeight="1">
      <c r="A63" s="44" t="s">
        <v>211</v>
      </c>
      <c r="B63" s="46" t="s">
        <v>50</v>
      </c>
      <c r="C63" s="47" t="s">
        <v>49</v>
      </c>
      <c r="D63" s="47"/>
      <c r="E63" s="47"/>
      <c r="F63" s="107">
        <f>F64+F70+F66+F68</f>
        <v>500</v>
      </c>
    </row>
    <row r="64" spans="1:6" ht="45" hidden="1">
      <c r="A64" s="44" t="s">
        <v>212</v>
      </c>
      <c r="B64" s="131" t="s">
        <v>396</v>
      </c>
      <c r="C64" s="47" t="s">
        <v>49</v>
      </c>
      <c r="D64" s="54" t="s">
        <v>274</v>
      </c>
      <c r="E64" s="42"/>
      <c r="F64" s="106">
        <f>F65</f>
        <v>100</v>
      </c>
    </row>
    <row r="65" spans="1:6" ht="15.75" hidden="1">
      <c r="A65" s="44"/>
      <c r="B65" s="65" t="s">
        <v>126</v>
      </c>
      <c r="C65" s="47" t="s">
        <v>49</v>
      </c>
      <c r="D65" s="56" t="s">
        <v>274</v>
      </c>
      <c r="E65" s="42" t="s">
        <v>127</v>
      </c>
      <c r="F65" s="107">
        <f>Ведомственная!G63</f>
        <v>100</v>
      </c>
    </row>
    <row r="66" spans="1:6" ht="30" customHeight="1" hidden="1">
      <c r="A66" s="44" t="s">
        <v>221</v>
      </c>
      <c r="B66" s="131" t="s">
        <v>399</v>
      </c>
      <c r="C66" s="47" t="s">
        <v>49</v>
      </c>
      <c r="D66" s="54" t="s">
        <v>275</v>
      </c>
      <c r="E66" s="47"/>
      <c r="F66" s="106">
        <f>F67</f>
        <v>100</v>
      </c>
    </row>
    <row r="67" spans="1:6" ht="15.75" hidden="1">
      <c r="A67" s="44"/>
      <c r="B67" s="65" t="s">
        <v>126</v>
      </c>
      <c r="C67" s="47" t="s">
        <v>49</v>
      </c>
      <c r="D67" s="56" t="s">
        <v>275</v>
      </c>
      <c r="E67" s="42" t="s">
        <v>127</v>
      </c>
      <c r="F67" s="107">
        <f>Ведомственная!G65</f>
        <v>100</v>
      </c>
    </row>
    <row r="68" spans="1:6" ht="60" hidden="1">
      <c r="A68" s="44" t="s">
        <v>222</v>
      </c>
      <c r="B68" s="46" t="s">
        <v>406</v>
      </c>
      <c r="C68" s="47" t="s">
        <v>49</v>
      </c>
      <c r="D68" s="42" t="s">
        <v>276</v>
      </c>
      <c r="E68" s="47"/>
      <c r="F68" s="106">
        <f>F69</f>
        <v>100</v>
      </c>
    </row>
    <row r="69" spans="1:6" ht="15.75" hidden="1">
      <c r="A69" s="44"/>
      <c r="B69" s="65" t="s">
        <v>126</v>
      </c>
      <c r="C69" s="47" t="s">
        <v>49</v>
      </c>
      <c r="D69" s="47" t="s">
        <v>276</v>
      </c>
      <c r="E69" s="42" t="s">
        <v>127</v>
      </c>
      <c r="F69" s="107">
        <f>Ведомственная!G67</f>
        <v>100</v>
      </c>
    </row>
    <row r="70" spans="1:6" ht="47.25" customHeight="1" hidden="1">
      <c r="A70" s="44" t="s">
        <v>223</v>
      </c>
      <c r="B70" s="53" t="s">
        <v>405</v>
      </c>
      <c r="C70" s="47" t="s">
        <v>49</v>
      </c>
      <c r="D70" s="43" t="s">
        <v>277</v>
      </c>
      <c r="E70" s="42"/>
      <c r="F70" s="106">
        <f>F71</f>
        <v>200</v>
      </c>
    </row>
    <row r="71" spans="1:6" ht="15.75" hidden="1">
      <c r="A71" s="44"/>
      <c r="B71" s="65" t="s">
        <v>126</v>
      </c>
      <c r="C71" s="47" t="s">
        <v>49</v>
      </c>
      <c r="D71" s="58" t="s">
        <v>277</v>
      </c>
      <c r="E71" s="42" t="s">
        <v>127</v>
      </c>
      <c r="F71" s="107">
        <f>Ведомственная!G69</f>
        <v>200</v>
      </c>
    </row>
    <row r="72" spans="1:6" ht="15.75">
      <c r="A72" s="40" t="s">
        <v>30</v>
      </c>
      <c r="B72" s="41" t="s">
        <v>57</v>
      </c>
      <c r="C72" s="42" t="s">
        <v>56</v>
      </c>
      <c r="D72" s="47"/>
      <c r="E72" s="47"/>
      <c r="F72" s="106">
        <f>F73</f>
        <v>31534.2</v>
      </c>
    </row>
    <row r="73" spans="1:6" ht="15.75">
      <c r="A73" s="44" t="s">
        <v>33</v>
      </c>
      <c r="B73" s="46" t="s">
        <v>67</v>
      </c>
      <c r="C73" s="47" t="s">
        <v>68</v>
      </c>
      <c r="D73" s="47"/>
      <c r="E73" s="47"/>
      <c r="F73" s="107">
        <f>F74</f>
        <v>31534.2</v>
      </c>
    </row>
    <row r="74" spans="1:6" ht="15.75" hidden="1">
      <c r="A74" s="44"/>
      <c r="B74" s="57" t="s">
        <v>100</v>
      </c>
      <c r="C74" s="47" t="s">
        <v>68</v>
      </c>
      <c r="D74" s="42" t="s">
        <v>285</v>
      </c>
      <c r="E74" s="47"/>
      <c r="F74" s="106">
        <f>F75+F77</f>
        <v>31534.2</v>
      </c>
    </row>
    <row r="75" spans="1:6" ht="30" hidden="1">
      <c r="A75" s="44" t="s">
        <v>35</v>
      </c>
      <c r="B75" s="46" t="s">
        <v>213</v>
      </c>
      <c r="C75" s="47" t="s">
        <v>68</v>
      </c>
      <c r="D75" s="42" t="s">
        <v>272</v>
      </c>
      <c r="E75" s="47"/>
      <c r="F75" s="106">
        <f>F76</f>
        <v>6414</v>
      </c>
    </row>
    <row r="76" spans="1:6" ht="15.75" hidden="1">
      <c r="A76" s="44"/>
      <c r="B76" s="65" t="s">
        <v>126</v>
      </c>
      <c r="C76" s="47" t="s">
        <v>68</v>
      </c>
      <c r="D76" s="47" t="s">
        <v>272</v>
      </c>
      <c r="E76" s="42" t="s">
        <v>127</v>
      </c>
      <c r="F76" s="107">
        <f>Ведомственная!G74</f>
        <v>6414</v>
      </c>
    </row>
    <row r="77" spans="1:6" ht="30" hidden="1">
      <c r="A77" s="52" t="s">
        <v>308</v>
      </c>
      <c r="B77" s="46" t="s">
        <v>234</v>
      </c>
      <c r="C77" s="56" t="s">
        <v>68</v>
      </c>
      <c r="D77" s="42"/>
      <c r="E77" s="42"/>
      <c r="F77" s="106">
        <f>F78+F80</f>
        <v>25120.2</v>
      </c>
    </row>
    <row r="78" spans="1:6" ht="30" hidden="1">
      <c r="A78" s="62" t="s">
        <v>309</v>
      </c>
      <c r="B78" s="82" t="s">
        <v>235</v>
      </c>
      <c r="C78" s="56" t="s">
        <v>68</v>
      </c>
      <c r="D78" s="42" t="s">
        <v>297</v>
      </c>
      <c r="E78" s="42"/>
      <c r="F78" s="107">
        <f>F79</f>
        <v>20000</v>
      </c>
    </row>
    <row r="79" spans="1:6" ht="15.75" hidden="1">
      <c r="A79" s="62"/>
      <c r="B79" s="65" t="s">
        <v>126</v>
      </c>
      <c r="C79" s="56" t="s">
        <v>68</v>
      </c>
      <c r="D79" s="47" t="s">
        <v>297</v>
      </c>
      <c r="E79" s="54" t="s">
        <v>127</v>
      </c>
      <c r="F79" s="111">
        <f>Ведомственная!G77</f>
        <v>20000</v>
      </c>
    </row>
    <row r="80" spans="1:6" ht="46.5" customHeight="1" hidden="1">
      <c r="A80" s="62" t="s">
        <v>310</v>
      </c>
      <c r="B80" s="61" t="s">
        <v>286</v>
      </c>
      <c r="C80" s="56" t="s">
        <v>68</v>
      </c>
      <c r="D80" s="42" t="s">
        <v>296</v>
      </c>
      <c r="E80" s="42"/>
      <c r="F80" s="107">
        <f>F81</f>
        <v>5120.2</v>
      </c>
    </row>
    <row r="81" spans="1:6" ht="15.75" hidden="1">
      <c r="A81" s="62"/>
      <c r="B81" s="63" t="s">
        <v>126</v>
      </c>
      <c r="C81" s="56" t="s">
        <v>68</v>
      </c>
      <c r="D81" s="47" t="s">
        <v>296</v>
      </c>
      <c r="E81" s="54" t="s">
        <v>127</v>
      </c>
      <c r="F81" s="107">
        <f>Ведомственная!G79</f>
        <v>5120.2</v>
      </c>
    </row>
    <row r="82" spans="1:6" ht="15.75">
      <c r="A82" s="40" t="s">
        <v>36</v>
      </c>
      <c r="B82" s="57" t="s">
        <v>81</v>
      </c>
      <c r="C82" s="42" t="s">
        <v>77</v>
      </c>
      <c r="D82" s="47"/>
      <c r="E82" s="47"/>
      <c r="F82" s="106">
        <f>F83</f>
        <v>100</v>
      </c>
    </row>
    <row r="83" spans="1:6" ht="15.75">
      <c r="A83" s="44" t="s">
        <v>37</v>
      </c>
      <c r="B83" s="46" t="s">
        <v>80</v>
      </c>
      <c r="C83" s="47" t="s">
        <v>78</v>
      </c>
      <c r="D83" s="47"/>
      <c r="E83" s="47"/>
      <c r="F83" s="107">
        <f>F84</f>
        <v>100</v>
      </c>
    </row>
    <row r="84" spans="1:6" ht="30" hidden="1">
      <c r="A84" s="44" t="s">
        <v>83</v>
      </c>
      <c r="B84" s="46" t="s">
        <v>99</v>
      </c>
      <c r="C84" s="47" t="s">
        <v>78</v>
      </c>
      <c r="D84" s="54" t="s">
        <v>268</v>
      </c>
      <c r="E84" s="47"/>
      <c r="F84" s="107">
        <f>F85</f>
        <v>100</v>
      </c>
    </row>
    <row r="85" spans="1:6" ht="15.75" hidden="1">
      <c r="A85" s="40"/>
      <c r="B85" s="65" t="s">
        <v>126</v>
      </c>
      <c r="C85" s="47" t="s">
        <v>78</v>
      </c>
      <c r="D85" s="56" t="s">
        <v>268</v>
      </c>
      <c r="E85" s="42" t="s">
        <v>127</v>
      </c>
      <c r="F85" s="107">
        <f>Ведомственная!G83</f>
        <v>100</v>
      </c>
    </row>
    <row r="86" spans="1:6" ht="15.75">
      <c r="A86" s="40" t="s">
        <v>38</v>
      </c>
      <c r="B86" s="41" t="s">
        <v>65</v>
      </c>
      <c r="C86" s="42" t="s">
        <v>66</v>
      </c>
      <c r="D86" s="47"/>
      <c r="E86" s="42"/>
      <c r="F86" s="106">
        <f>F90+F87</f>
        <v>3365</v>
      </c>
    </row>
    <row r="87" spans="1:6" ht="15.75">
      <c r="A87" s="44" t="s">
        <v>39</v>
      </c>
      <c r="B87" s="61" t="s">
        <v>110</v>
      </c>
      <c r="C87" s="47" t="s">
        <v>108</v>
      </c>
      <c r="D87" s="47"/>
      <c r="E87" s="47"/>
      <c r="F87" s="107">
        <f>F88</f>
        <v>50</v>
      </c>
    </row>
    <row r="88" spans="1:6" ht="60" hidden="1">
      <c r="A88" s="44" t="s">
        <v>98</v>
      </c>
      <c r="B88" s="61" t="s">
        <v>109</v>
      </c>
      <c r="C88" s="47" t="s">
        <v>108</v>
      </c>
      <c r="D88" s="42" t="s">
        <v>257</v>
      </c>
      <c r="E88" s="42"/>
      <c r="F88" s="107">
        <f>F89</f>
        <v>50</v>
      </c>
    </row>
    <row r="89" spans="1:6" ht="15.75" hidden="1">
      <c r="A89" s="40"/>
      <c r="B89" s="65" t="s">
        <v>126</v>
      </c>
      <c r="C89" s="47" t="s">
        <v>108</v>
      </c>
      <c r="D89" s="47" t="s">
        <v>257</v>
      </c>
      <c r="E89" s="42" t="s">
        <v>127</v>
      </c>
      <c r="F89" s="107">
        <f>Ведомственная!G87</f>
        <v>50</v>
      </c>
    </row>
    <row r="90" spans="1:6" ht="15.75">
      <c r="A90" s="44" t="s">
        <v>411</v>
      </c>
      <c r="B90" s="53" t="s">
        <v>112</v>
      </c>
      <c r="C90" s="47" t="s">
        <v>111</v>
      </c>
      <c r="D90" s="47"/>
      <c r="E90" s="47"/>
      <c r="F90" s="107">
        <f>F93+F91</f>
        <v>3315</v>
      </c>
    </row>
    <row r="91" spans="1:6" ht="45" hidden="1">
      <c r="A91" s="44" t="s">
        <v>312</v>
      </c>
      <c r="B91" s="132" t="s">
        <v>395</v>
      </c>
      <c r="C91" s="42" t="s">
        <v>111</v>
      </c>
      <c r="D91" s="42" t="s">
        <v>349</v>
      </c>
      <c r="E91" s="42"/>
      <c r="F91" s="106">
        <f>F92</f>
        <v>400</v>
      </c>
    </row>
    <row r="92" spans="1:6" ht="15.75" hidden="1">
      <c r="A92" s="40"/>
      <c r="B92" s="65" t="s">
        <v>126</v>
      </c>
      <c r="C92" s="42" t="s">
        <v>111</v>
      </c>
      <c r="D92" s="47" t="s">
        <v>349</v>
      </c>
      <c r="E92" s="42" t="s">
        <v>127</v>
      </c>
      <c r="F92" s="107">
        <f>Ведомственная!G90</f>
        <v>400</v>
      </c>
    </row>
    <row r="93" spans="1:6" ht="30" hidden="1">
      <c r="A93" s="44" t="s">
        <v>350</v>
      </c>
      <c r="B93" s="53" t="s">
        <v>404</v>
      </c>
      <c r="C93" s="47" t="s">
        <v>111</v>
      </c>
      <c r="D93" s="42" t="s">
        <v>278</v>
      </c>
      <c r="E93" s="42"/>
      <c r="F93" s="106">
        <f>F94</f>
        <v>2915</v>
      </c>
    </row>
    <row r="94" spans="1:6" ht="15.75" hidden="1">
      <c r="A94" s="44"/>
      <c r="B94" s="65" t="s">
        <v>126</v>
      </c>
      <c r="C94" s="47" t="s">
        <v>111</v>
      </c>
      <c r="D94" s="47" t="s">
        <v>278</v>
      </c>
      <c r="E94" s="42" t="s">
        <v>127</v>
      </c>
      <c r="F94" s="107">
        <f>Ведомственная!G92</f>
        <v>2915</v>
      </c>
    </row>
    <row r="95" spans="1:6" ht="15.75">
      <c r="A95" s="40" t="s">
        <v>59</v>
      </c>
      <c r="B95" s="41" t="s">
        <v>89</v>
      </c>
      <c r="C95" s="42" t="s">
        <v>40</v>
      </c>
      <c r="D95" s="58"/>
      <c r="E95" s="40"/>
      <c r="F95" s="106">
        <f>F96</f>
        <v>8460</v>
      </c>
    </row>
    <row r="96" spans="1:6" ht="15.75">
      <c r="A96" s="52" t="s">
        <v>60</v>
      </c>
      <c r="B96" s="53" t="s">
        <v>61</v>
      </c>
      <c r="C96" s="47" t="s">
        <v>58</v>
      </c>
      <c r="D96" s="58"/>
      <c r="E96" s="44"/>
      <c r="F96" s="107">
        <f>F97</f>
        <v>8460</v>
      </c>
    </row>
    <row r="97" spans="1:6" ht="45" hidden="1">
      <c r="A97" s="52" t="s">
        <v>214</v>
      </c>
      <c r="B97" s="46" t="s">
        <v>402</v>
      </c>
      <c r="C97" s="42" t="s">
        <v>58</v>
      </c>
      <c r="D97" s="42" t="s">
        <v>263</v>
      </c>
      <c r="E97" s="42"/>
      <c r="F97" s="106">
        <f>F98</f>
        <v>8460</v>
      </c>
    </row>
    <row r="98" spans="1:6" ht="15.75" hidden="1">
      <c r="A98" s="52"/>
      <c r="B98" s="65" t="s">
        <v>126</v>
      </c>
      <c r="C98" s="47" t="s">
        <v>58</v>
      </c>
      <c r="D98" s="47" t="s">
        <v>263</v>
      </c>
      <c r="E98" s="42" t="s">
        <v>127</v>
      </c>
      <c r="F98" s="107">
        <f>Ведомственная!G96</f>
        <v>8460</v>
      </c>
    </row>
    <row r="99" spans="1:6" s="133" customFormat="1" ht="15.75">
      <c r="A99" s="40" t="s">
        <v>71</v>
      </c>
      <c r="B99" s="41" t="s">
        <v>42</v>
      </c>
      <c r="C99" s="42" t="s">
        <v>43</v>
      </c>
      <c r="D99" s="47"/>
      <c r="E99" s="42"/>
      <c r="F99" s="106">
        <f>F103+F100</f>
        <v>14458.300000000001</v>
      </c>
    </row>
    <row r="100" spans="1:6" s="133" customFormat="1" ht="15.75">
      <c r="A100" s="44" t="s">
        <v>72</v>
      </c>
      <c r="B100" s="53" t="s">
        <v>398</v>
      </c>
      <c r="C100" s="47" t="s">
        <v>397</v>
      </c>
      <c r="D100" s="47"/>
      <c r="E100" s="47"/>
      <c r="F100" s="107">
        <f>F101</f>
        <v>922.1</v>
      </c>
    </row>
    <row r="101" spans="1:6" s="133" customFormat="1" ht="30" hidden="1">
      <c r="A101" s="44" t="s">
        <v>73</v>
      </c>
      <c r="B101" s="46" t="s">
        <v>123</v>
      </c>
      <c r="C101" s="47" t="s">
        <v>397</v>
      </c>
      <c r="D101" s="42" t="s">
        <v>270</v>
      </c>
      <c r="E101" s="47"/>
      <c r="F101" s="107">
        <f>Ведомственная!G100</f>
        <v>922.1</v>
      </c>
    </row>
    <row r="102" spans="1:6" s="133" customFormat="1" ht="15.75" hidden="1">
      <c r="A102" s="44"/>
      <c r="B102" s="46" t="s">
        <v>128</v>
      </c>
      <c r="C102" s="47" t="s">
        <v>397</v>
      </c>
      <c r="D102" s="47" t="s">
        <v>270</v>
      </c>
      <c r="E102" s="42" t="s">
        <v>117</v>
      </c>
      <c r="F102" s="107">
        <f>Ведомственная!G100</f>
        <v>922.1</v>
      </c>
    </row>
    <row r="103" spans="1:6" s="133" customFormat="1" ht="15.75" hidden="1">
      <c r="A103" s="40" t="s">
        <v>69</v>
      </c>
      <c r="B103" s="57" t="s">
        <v>44</v>
      </c>
      <c r="C103" s="42" t="s">
        <v>45</v>
      </c>
      <c r="D103" s="47"/>
      <c r="E103" s="42"/>
      <c r="F103" s="106">
        <f>F104</f>
        <v>13536.2</v>
      </c>
    </row>
    <row r="104" spans="1:6" s="133" customFormat="1" ht="15.75">
      <c r="A104" s="44" t="s">
        <v>415</v>
      </c>
      <c r="B104" s="46" t="s">
        <v>53</v>
      </c>
      <c r="C104" s="47" t="s">
        <v>45</v>
      </c>
      <c r="D104" s="47" t="s">
        <v>256</v>
      </c>
      <c r="E104" s="47"/>
      <c r="F104" s="107">
        <f>F105+F107</f>
        <v>13536.2</v>
      </c>
    </row>
    <row r="105" spans="1:6" ht="45" hidden="1">
      <c r="A105" s="44" t="s">
        <v>64</v>
      </c>
      <c r="B105" s="59" t="s">
        <v>345</v>
      </c>
      <c r="C105" s="42" t="s">
        <v>45</v>
      </c>
      <c r="D105" s="42" t="s">
        <v>293</v>
      </c>
      <c r="E105" s="42"/>
      <c r="F105" s="106">
        <f>F106</f>
        <v>8694.7</v>
      </c>
    </row>
    <row r="106" spans="1:6" ht="15.75" hidden="1">
      <c r="A106" s="44"/>
      <c r="B106" s="48" t="s">
        <v>128</v>
      </c>
      <c r="C106" s="47" t="s">
        <v>45</v>
      </c>
      <c r="D106" s="47" t="s">
        <v>293</v>
      </c>
      <c r="E106" s="42" t="s">
        <v>117</v>
      </c>
      <c r="F106" s="107">
        <f>Ведомственная!G104</f>
        <v>8694.7</v>
      </c>
    </row>
    <row r="107" spans="1:6" ht="45" hidden="1">
      <c r="A107" s="44" t="s">
        <v>313</v>
      </c>
      <c r="B107" s="48" t="s">
        <v>284</v>
      </c>
      <c r="C107" s="42" t="s">
        <v>45</v>
      </c>
      <c r="D107" s="42" t="s">
        <v>292</v>
      </c>
      <c r="E107" s="42"/>
      <c r="F107" s="106">
        <f>F108</f>
        <v>4841.5</v>
      </c>
    </row>
    <row r="108" spans="1:6" ht="15.75" hidden="1">
      <c r="A108" s="44"/>
      <c r="B108" s="48" t="s">
        <v>128</v>
      </c>
      <c r="C108" s="47" t="s">
        <v>45</v>
      </c>
      <c r="D108" s="47" t="s">
        <v>292</v>
      </c>
      <c r="E108" s="42" t="s">
        <v>117</v>
      </c>
      <c r="F108" s="107">
        <f>Ведомственная!G106</f>
        <v>4841.5</v>
      </c>
    </row>
    <row r="109" spans="1:6" ht="15.75">
      <c r="A109" s="38" t="s">
        <v>69</v>
      </c>
      <c r="B109" s="57" t="s">
        <v>207</v>
      </c>
      <c r="C109" s="42" t="s">
        <v>209</v>
      </c>
      <c r="D109" s="56"/>
      <c r="E109" s="56"/>
      <c r="F109" s="110">
        <f>F111</f>
        <v>400</v>
      </c>
    </row>
    <row r="110" spans="1:6" ht="15.75">
      <c r="A110" s="52" t="s">
        <v>63</v>
      </c>
      <c r="B110" s="46" t="s">
        <v>287</v>
      </c>
      <c r="C110" s="47" t="s">
        <v>208</v>
      </c>
      <c r="D110" s="56"/>
      <c r="E110" s="56"/>
      <c r="F110" s="111">
        <f>F111</f>
        <v>400</v>
      </c>
    </row>
    <row r="111" spans="1:6" ht="75" customHeight="1" hidden="1">
      <c r="A111" s="44" t="s">
        <v>215</v>
      </c>
      <c r="B111" s="131" t="s">
        <v>394</v>
      </c>
      <c r="C111" s="47" t="s">
        <v>208</v>
      </c>
      <c r="D111" s="42" t="s">
        <v>279</v>
      </c>
      <c r="E111" s="42"/>
      <c r="F111" s="111">
        <f>F112</f>
        <v>400</v>
      </c>
    </row>
    <row r="112" spans="1:6" ht="15.75" hidden="1">
      <c r="A112" s="44"/>
      <c r="B112" s="65" t="s">
        <v>126</v>
      </c>
      <c r="C112" s="47" t="s">
        <v>208</v>
      </c>
      <c r="D112" s="47" t="s">
        <v>279</v>
      </c>
      <c r="E112" s="42" t="s">
        <v>127</v>
      </c>
      <c r="F112" s="111">
        <f>Ведомственная!G110</f>
        <v>400</v>
      </c>
    </row>
    <row r="113" spans="1:6" ht="15.75">
      <c r="A113" s="38" t="s">
        <v>74</v>
      </c>
      <c r="B113" s="57" t="s">
        <v>85</v>
      </c>
      <c r="C113" s="42" t="s">
        <v>86</v>
      </c>
      <c r="D113" s="47"/>
      <c r="E113" s="42"/>
      <c r="F113" s="106">
        <f>F114</f>
        <v>1466</v>
      </c>
    </row>
    <row r="114" spans="1:6" ht="15.75">
      <c r="A114" s="44" t="s">
        <v>70</v>
      </c>
      <c r="B114" s="53" t="s">
        <v>41</v>
      </c>
      <c r="C114" s="47" t="s">
        <v>84</v>
      </c>
      <c r="D114" s="67"/>
      <c r="E114" s="47"/>
      <c r="F114" s="107">
        <f>F115</f>
        <v>1466</v>
      </c>
    </row>
    <row r="115" spans="1:6" ht="30" hidden="1">
      <c r="A115" s="44" t="s">
        <v>76</v>
      </c>
      <c r="B115" s="46" t="s">
        <v>407</v>
      </c>
      <c r="C115" s="47" t="s">
        <v>84</v>
      </c>
      <c r="D115" s="42" t="s">
        <v>271</v>
      </c>
      <c r="E115" s="42"/>
      <c r="F115" s="106">
        <f>F116</f>
        <v>1466</v>
      </c>
    </row>
    <row r="116" spans="1:6" ht="15.75" hidden="1">
      <c r="A116" s="40"/>
      <c r="B116" s="65" t="s">
        <v>126</v>
      </c>
      <c r="C116" s="47" t="s">
        <v>84</v>
      </c>
      <c r="D116" s="47" t="s">
        <v>271</v>
      </c>
      <c r="E116" s="42" t="s">
        <v>127</v>
      </c>
      <c r="F116" s="107">
        <f>Ведомственная!G114</f>
        <v>1466</v>
      </c>
    </row>
    <row r="117" spans="1:6" ht="15.75">
      <c r="A117" s="52"/>
      <c r="B117" s="40" t="s">
        <v>0</v>
      </c>
      <c r="C117" s="47"/>
      <c r="D117" s="67"/>
      <c r="E117" s="47"/>
      <c r="F117" s="106">
        <f>F14+F59+F72+F82+F86+F95+F99+F109+F113</f>
        <v>92793.8</v>
      </c>
    </row>
    <row r="118" spans="1:6" ht="15.75">
      <c r="A118" s="72"/>
      <c r="B118" s="73"/>
      <c r="C118" s="74"/>
      <c r="D118" s="75"/>
      <c r="E118" s="74"/>
      <c r="F118" s="112"/>
    </row>
  </sheetData>
  <sheetProtection/>
  <mergeCells count="11">
    <mergeCell ref="A9:F9"/>
    <mergeCell ref="A11:F11"/>
    <mergeCell ref="A12:F12"/>
    <mergeCell ref="A10:F10"/>
    <mergeCell ref="C1:F1"/>
    <mergeCell ref="C2:F2"/>
    <mergeCell ref="C3:F3"/>
    <mergeCell ref="A8:F8"/>
    <mergeCell ref="C5:F5"/>
    <mergeCell ref="C4:F4"/>
    <mergeCell ref="A4:B4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83" r:id="rId1"/>
  <rowBreaks count="3" manualBreakCount="3">
    <brk id="32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24" sqref="A24"/>
    </sheetView>
  </sheetViews>
  <sheetFormatPr defaultColWidth="7.09765625" defaultRowHeight="15"/>
  <cols>
    <col min="1" max="1" width="49.09765625" style="18" customWidth="1"/>
    <col min="2" max="2" width="15.796875" style="18" customWidth="1"/>
    <col min="3" max="3" width="9.59765625" style="18" customWidth="1"/>
    <col min="4" max="4" width="8" style="18" customWidth="1"/>
    <col min="5" max="16384" width="7.09765625" style="18" customWidth="1"/>
  </cols>
  <sheetData>
    <row r="1" spans="1:2" s="17" customFormat="1" ht="15">
      <c r="A1" s="17" t="s">
        <v>92</v>
      </c>
      <c r="B1" s="16" t="s">
        <v>408</v>
      </c>
    </row>
    <row r="2" s="17" customFormat="1" ht="15">
      <c r="B2" s="19" t="s">
        <v>416</v>
      </c>
    </row>
    <row r="3" s="17" customFormat="1" ht="15">
      <c r="B3" s="19" t="s">
        <v>132</v>
      </c>
    </row>
    <row r="4" spans="1:3" s="17" customFormat="1" ht="15">
      <c r="A4" s="17" t="s">
        <v>342</v>
      </c>
      <c r="B4" s="184" t="s">
        <v>93</v>
      </c>
      <c r="C4" s="184"/>
    </row>
    <row r="5" s="17" customFormat="1" ht="15">
      <c r="B5" s="116" t="s">
        <v>417</v>
      </c>
    </row>
    <row r="6" ht="12.75">
      <c r="B6" s="20"/>
    </row>
    <row r="8" spans="1:3" ht="20.25" customHeight="1">
      <c r="A8" s="165" t="s">
        <v>339</v>
      </c>
      <c r="B8" s="165"/>
      <c r="C8" s="165"/>
    </row>
    <row r="9" spans="1:3" ht="20.25" customHeight="1">
      <c r="A9" s="165" t="s">
        <v>330</v>
      </c>
      <c r="B9" s="165"/>
      <c r="C9" s="165"/>
    </row>
    <row r="10" spans="1:3" ht="20.25" customHeight="1">
      <c r="A10" s="165" t="s">
        <v>340</v>
      </c>
      <c r="B10" s="165"/>
      <c r="C10" s="165"/>
    </row>
    <row r="11" spans="1:3" ht="20.25" customHeight="1">
      <c r="A11" s="165" t="s">
        <v>341</v>
      </c>
      <c r="B11" s="165"/>
      <c r="C11" s="165"/>
    </row>
    <row r="12" spans="1:4" ht="20.25">
      <c r="A12" s="165" t="s">
        <v>393</v>
      </c>
      <c r="B12" s="165"/>
      <c r="C12" s="165"/>
      <c r="D12" s="78"/>
    </row>
    <row r="13" spans="1:4" ht="12.75">
      <c r="A13" s="163"/>
      <c r="B13" s="163"/>
      <c r="C13" s="163"/>
      <c r="D13" s="78"/>
    </row>
    <row r="14" spans="1:3" ht="25.5">
      <c r="A14" s="21" t="s">
        <v>2</v>
      </c>
      <c r="B14" s="21" t="s">
        <v>133</v>
      </c>
      <c r="C14" s="21" t="s">
        <v>333</v>
      </c>
    </row>
    <row r="15" spans="1:3" s="87" customFormat="1" ht="15.75">
      <c r="A15" s="3" t="s">
        <v>360</v>
      </c>
      <c r="B15" s="86"/>
      <c r="C15" s="114">
        <f>C16</f>
        <v>9258.699999999997</v>
      </c>
    </row>
    <row r="16" spans="1:3" ht="31.5">
      <c r="A16" s="3" t="s">
        <v>361</v>
      </c>
      <c r="B16" s="117" t="s">
        <v>362</v>
      </c>
      <c r="C16" s="91">
        <f>C17</f>
        <v>9258.699999999997</v>
      </c>
    </row>
    <row r="17" spans="1:3" ht="31.5">
      <c r="A17" s="7" t="s">
        <v>364</v>
      </c>
      <c r="B17" s="4" t="s">
        <v>363</v>
      </c>
      <c r="C17" s="92">
        <f>C18+C22</f>
        <v>9258.699999999997</v>
      </c>
    </row>
    <row r="18" spans="1:3" ht="15.75">
      <c r="A18" s="7" t="s">
        <v>315</v>
      </c>
      <c r="B18" s="4" t="s">
        <v>316</v>
      </c>
      <c r="C18" s="92">
        <f>C19</f>
        <v>-83535.1</v>
      </c>
    </row>
    <row r="19" spans="1:3" ht="15.75">
      <c r="A19" s="7" t="s">
        <v>317</v>
      </c>
      <c r="B19" s="4" t="s">
        <v>318</v>
      </c>
      <c r="C19" s="92">
        <f>C20</f>
        <v>-83535.1</v>
      </c>
    </row>
    <row r="20" spans="1:3" ht="15.75">
      <c r="A20" s="7" t="s">
        <v>319</v>
      </c>
      <c r="B20" s="4" t="s">
        <v>320</v>
      </c>
      <c r="C20" s="92">
        <f>C21</f>
        <v>-83535.1</v>
      </c>
    </row>
    <row r="21" spans="1:3" ht="45.75" customHeight="1">
      <c r="A21" s="7" t="s">
        <v>377</v>
      </c>
      <c r="B21" s="4" t="s">
        <v>321</v>
      </c>
      <c r="C21" s="92">
        <f>-Доходы!C82</f>
        <v>-83535.1</v>
      </c>
    </row>
    <row r="22" spans="1:3" ht="15.75">
      <c r="A22" s="7" t="s">
        <v>322</v>
      </c>
      <c r="B22" s="4" t="s">
        <v>323</v>
      </c>
      <c r="C22" s="92">
        <f>C23</f>
        <v>92793.8</v>
      </c>
    </row>
    <row r="23" spans="1:3" ht="15.75">
      <c r="A23" s="7" t="s">
        <v>324</v>
      </c>
      <c r="B23" s="4" t="s">
        <v>325</v>
      </c>
      <c r="C23" s="92">
        <f>C24</f>
        <v>92793.8</v>
      </c>
    </row>
    <row r="24" spans="1:3" ht="15.75">
      <c r="A24" s="7" t="s">
        <v>326</v>
      </c>
      <c r="B24" s="4" t="s">
        <v>327</v>
      </c>
      <c r="C24" s="92">
        <f>C25</f>
        <v>92793.8</v>
      </c>
    </row>
    <row r="25" spans="1:3" ht="45.75" customHeight="1">
      <c r="A25" s="7" t="s">
        <v>378</v>
      </c>
      <c r="B25" s="4" t="s">
        <v>328</v>
      </c>
      <c r="C25" s="92">
        <f>'Разделы, подразделы, ЦС'!F118</f>
        <v>92793.8</v>
      </c>
    </row>
    <row r="26" spans="1:3" ht="47.25" hidden="1">
      <c r="A26" s="3" t="s">
        <v>148</v>
      </c>
      <c r="B26" s="4" t="s">
        <v>149</v>
      </c>
      <c r="C26" s="79">
        <v>0</v>
      </c>
    </row>
    <row r="27" spans="1:3" ht="51" customHeight="1" hidden="1">
      <c r="A27" s="5" t="s">
        <v>150</v>
      </c>
      <c r="B27" s="4" t="s">
        <v>151</v>
      </c>
      <c r="C27" s="80">
        <v>0</v>
      </c>
    </row>
    <row r="28" spans="1:3" ht="44.25" customHeight="1" hidden="1">
      <c r="A28" s="5" t="s">
        <v>152</v>
      </c>
      <c r="B28" s="4" t="s">
        <v>153</v>
      </c>
      <c r="C28" s="80">
        <v>0</v>
      </c>
    </row>
    <row r="29" spans="1:3" ht="31.5" hidden="1">
      <c r="A29" s="5" t="s">
        <v>154</v>
      </c>
      <c r="B29" s="4" t="s">
        <v>155</v>
      </c>
      <c r="C29" s="80">
        <v>0</v>
      </c>
    </row>
    <row r="30" spans="1:3" ht="31.5" hidden="1">
      <c r="A30" s="3" t="s">
        <v>156</v>
      </c>
      <c r="B30" s="4" t="s">
        <v>157</v>
      </c>
      <c r="C30" s="79">
        <v>0</v>
      </c>
    </row>
    <row r="31" spans="1:3" ht="31.5" hidden="1">
      <c r="A31" s="5" t="s">
        <v>158</v>
      </c>
      <c r="B31" s="4" t="s">
        <v>159</v>
      </c>
      <c r="C31" s="80">
        <v>0</v>
      </c>
    </row>
    <row r="32" spans="1:3" ht="31.5" hidden="1">
      <c r="A32" s="5" t="s">
        <v>160</v>
      </c>
      <c r="B32" s="4" t="s">
        <v>161</v>
      </c>
      <c r="C32" s="80">
        <v>0</v>
      </c>
    </row>
    <row r="36" ht="12.75">
      <c r="C36" s="28"/>
    </row>
  </sheetData>
  <sheetProtection/>
  <mergeCells count="7">
    <mergeCell ref="A13:C13"/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2017-11-20T12:55:53Z</cp:lastPrinted>
  <dcterms:created xsi:type="dcterms:W3CDTF">2006-02-14T14:57:27Z</dcterms:created>
  <dcterms:modified xsi:type="dcterms:W3CDTF">2017-11-20T12:56:24Z</dcterms:modified>
  <cp:category/>
  <cp:version/>
  <cp:contentType/>
  <cp:contentStatus/>
</cp:coreProperties>
</file>