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0"/>
  </bookViews>
  <sheets>
    <sheet name="Доходы" sheetId="1" r:id="rId1"/>
    <sheet name="Ведомственная" sheetId="2" r:id="rId2"/>
    <sheet name="Разделы, подразделы, ЦС, группы" sheetId="3" r:id="rId3"/>
    <sheet name="Разделы, подразделы" sheetId="4" r:id="rId4"/>
    <sheet name="Источники" sheetId="5" r:id="rId5"/>
    <sheet name="Перечень" sheetId="6" r:id="rId6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ЦС, группы'!#REF!</definedName>
    <definedName name="_ftnref1" localSheetId="1">'Ведомственная'!$B$31</definedName>
    <definedName name="_ftnref1" localSheetId="3">'Разделы, подразделы'!$B$25</definedName>
    <definedName name="_ftnref1" localSheetId="2">'Разделы, подразделы, ЦС, группы'!$B$26</definedName>
  </definedNames>
  <calcPr fullCalcOnLoad="1"/>
</workbook>
</file>

<file path=xl/sharedStrings.xml><?xml version="1.0" encoding="utf-8"?>
<sst xmlns="http://schemas.openxmlformats.org/spreadsheetml/2006/main" count="1570" uniqueCount="422">
  <si>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</si>
  <si>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</si>
  <si>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</si>
  <si>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</si>
  <si>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</si>
  <si>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</si>
  <si>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</si>
  <si>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</si>
  <si>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</si>
  <si>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</si>
  <si>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</si>
  <si>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</si>
  <si>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</si>
  <si>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</si>
  <si>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</si>
  <si>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</si>
  <si>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</si>
  <si>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</si>
  <si>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</si>
  <si>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</si>
  <si>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</si>
  <si>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</si>
  <si>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</si>
  <si>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</si>
  <si>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</si>
  <si>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</si>
  <si>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</si>
  <si>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</si>
  <si>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</si>
  <si>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</si>
  <si>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</si>
  <si>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</si>
  <si>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</si>
  <si>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</si>
  <si>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</si>
  <si>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</si>
  <si>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</si>
  <si>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</si>
  <si>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</si>
  <si>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</si>
  <si>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</si>
  <si>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</si>
  <si>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</si>
  <si>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</si>
  <si>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</si>
  <si>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</si>
  <si>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</si>
  <si>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</si>
  <si>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</si>
  <si>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</si>
  <si>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</si>
  <si>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</si>
  <si>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</si>
  <si>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</si>
  <si>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</si>
  <si>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</si>
  <si>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</si>
  <si>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</si>
  <si>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</si>
  <si>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</si>
  <si>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</si>
  <si>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</si>
  <si>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</si>
  <si>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</si>
  <si>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</si>
  <si>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</si>
  <si>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</si>
  <si>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</si>
  <si>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</si>
  <si>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</si>
  <si>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</si>
  <si>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</si>
  <si>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</si>
  <si>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</si>
  <si>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</si>
  <si>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</si>
  <si>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</si>
  <si>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</si>
  <si>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</si>
  <si>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</si>
  <si>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</si>
  <si>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</si>
  <si>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</si>
  <si>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</si>
  <si>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</si>
  <si>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</si>
  <si>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</si>
  <si>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</si>
  <si>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</si>
  <si>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</si>
  <si>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</si>
  <si>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</si>
  <si>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</si>
  <si>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</si>
  <si>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</si>
  <si>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</si>
  <si>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</si>
  <si>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</si>
  <si>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</si>
  <si>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</si>
  <si>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</si>
  <si>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</si>
  <si>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</si>
  <si>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</si>
  <si>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</si>
  <si>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</si>
  <si>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</si>
  <si>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</si>
  <si>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</si>
  <si>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</si>
  <si>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</si>
  <si>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</si>
  <si>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</si>
  <si>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</si>
  <si>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</si>
  <si>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</si>
  <si>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</si>
  <si>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</si>
  <si>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</si>
  <si>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</si>
  <si>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</si>
  <si>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</si>
  <si>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11.1.1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</si>
  <si>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</si>
  <si>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</si>
  <si>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</si>
  <si>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</si>
  <si>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</si>
  <si>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</si>
  <si>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</si>
  <si>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</si>
  <si>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</si>
  <si>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</si>
  <si>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</si>
  <si>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</si>
  <si>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</si>
  <si>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</si>
  <si>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</si>
  <si>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</si>
  <si>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</si>
  <si>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</si>
  <si>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</si>
  <si>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</si>
  <si>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2.1.3.1</t>
  </si>
  <si>
    <t>2.1.3.2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</si>
  <si>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</si>
  <si>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</si>
  <si>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</si>
  <si>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</si>
  <si>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</si>
  <si>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</si>
  <si>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</si>
  <si>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</si>
  <si>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</si>
  <si>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</si>
  <si>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</si>
  <si>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</si>
  <si>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</si>
  <si>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</si>
  <si>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</si>
  <si>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</si>
  <si>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</si>
  <si>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</si>
  <si>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</si>
  <si>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</si>
  <si>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</si>
  <si>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</si>
  <si>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</si>
  <si>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</si>
  <si>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</si>
  <si>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</si>
  <si>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</si>
  <si>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</si>
  <si>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</si>
  <si>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</si>
  <si>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</si>
  <si>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</si>
  <si>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</si>
  <si>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</si>
  <si>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</si>
  <si>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</si>
  <si>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</si>
  <si>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</si>
  <si>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</si>
  <si>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</si>
  <si>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60000М1120</t>
  </si>
  <si>
    <t>60000S1120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</si>
  <si>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</si>
  <si>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</si>
  <si>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</si>
  <si>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</si>
  <si>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</si>
  <si>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</si>
  <si>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</si>
  <si>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</si>
  <si>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</si>
  <si>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</si>
  <si>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</si>
  <si>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</si>
  <si>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</si>
  <si>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</si>
  <si>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</si>
  <si>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</si>
  <si>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</si>
  <si>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4310300450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</si>
  <si>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</si>
  <si>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</si>
  <si>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</si>
  <si>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</si>
  <si>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</si>
  <si>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</si>
  <si>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</si>
  <si>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</si>
  <si>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</si>
  <si>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</si>
  <si>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</si>
  <si>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</si>
  <si>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</si>
  <si>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</si>
  <si>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</si>
  <si>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5.2</t>
  </si>
  <si>
    <t>5.2.2</t>
  </si>
  <si>
    <t>7.2</t>
  </si>
  <si>
    <t>муниципального совета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</si>
  <si>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</si>
  <si>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</si>
  <si>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</si>
  <si>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</si>
  <si>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</si>
  <si>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</si>
  <si>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</si>
  <si>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</si>
  <si>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</si>
  <si>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5.1.2</t>
  </si>
  <si>
    <t>5.1.2.1</t>
  </si>
  <si>
    <t>5.1.2.2</t>
  </si>
  <si>
    <t>7.2.1</t>
  </si>
  <si>
    <t>7.2.2</t>
  </si>
  <si>
    <t>Муниципальная программа "Участие в организации и финансировании временного трудоустройства отдельных категорий граждан"</t>
  </si>
  <si>
    <t>6.2</t>
  </si>
  <si>
    <t>8.2</t>
  </si>
  <si>
    <t>Сумма,                        тыс. руб.</t>
  </si>
  <si>
    <t>Сумма,     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</si>
  <si>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</si>
  <si>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</si>
  <si>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</si>
  <si>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</si>
  <si>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</si>
  <si>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</si>
  <si>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</si>
  <si>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</si>
  <si>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</si>
  <si>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</si>
  <si>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</si>
  <si>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</si>
  <si>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</si>
  <si>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</si>
  <si>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9.2</t>
  </si>
  <si>
    <t>9.2.1</t>
  </si>
  <si>
    <t>9.3</t>
  </si>
  <si>
    <t>9.3.1</t>
  </si>
  <si>
    <t>9.3.2</t>
  </si>
  <si>
    <t>9.3.3</t>
  </si>
  <si>
    <t>1003</t>
  </si>
  <si>
    <t>Социальное обеспечение населения</t>
  </si>
  <si>
    <t>7.3</t>
  </si>
  <si>
    <t>7.3.1</t>
  </si>
  <si>
    <t>7.3.2</t>
  </si>
  <si>
    <t>7.3.3</t>
  </si>
  <si>
    <t>7.2.3</t>
  </si>
  <si>
    <t>Другие вопросы в области культуры, кинематографии</t>
  </si>
  <si>
    <t>8.2.1</t>
  </si>
  <si>
    <t>0804</t>
  </si>
  <si>
    <t>5.2.3</t>
  </si>
  <si>
    <t>6.2.1</t>
  </si>
  <si>
    <t>к Решению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</si>
  <si>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</si>
  <si>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</si>
  <si>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</si>
  <si>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</si>
  <si>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</si>
  <si>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</si>
  <si>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</si>
  <si>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Сумма,              тыс. руб.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</si>
  <si>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</si>
  <si>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</si>
  <si>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</si>
  <si>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</si>
  <si>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</si>
  <si>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</si>
  <si>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</si>
  <si>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</si>
  <si>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</si>
  <si>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</si>
  <si>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</si>
  <si>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</si>
  <si>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</si>
  <si>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</si>
  <si>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</si>
  <si>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</si>
  <si>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</si>
  <si>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</si>
  <si>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</si>
  <si>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</si>
  <si>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</si>
  <si>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Приложение № 4 (Приложение № 6)</t>
  </si>
  <si>
    <t>от 09.09.2020 № 38 (от 21.11.2019 № 11)</t>
  </si>
  <si>
    <t>Доходы бюджета</t>
  </si>
  <si>
    <t xml:space="preserve"> муниципального образования муниципальный округ Коломна</t>
  </si>
  <si>
    <t>Сумма,                    тыс. руб.</t>
  </si>
  <si>
    <t>НАЛОГОВЫЕ И НЕНАЛОГОВЫЕ ДОХОДЫ</t>
  </si>
  <si>
    <t>000 1 00 00000 00 0000 000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</si>
  <si>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</si>
  <si>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</si>
  <si>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</si>
  <si>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</si>
  <si>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</si>
  <si>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000 1 14 02030 03 0000 410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</si>
  <si>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</si>
  <si>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</si>
  <si>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</si>
  <si>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</si>
  <si>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</si>
  <si>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</si>
  <si>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</si>
  <si>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</si>
  <si>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</si>
  <si>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</si>
  <si>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</si>
  <si>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</si>
  <si>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</si>
  <si>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</si>
  <si>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</si>
  <si>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</si>
  <si>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</si>
  <si>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</si>
  <si>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</si>
  <si>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</si>
  <si>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</si>
  <si>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</si>
  <si>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</si>
  <si>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</si>
  <si>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</si>
  <si>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</si>
  <si>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</si>
  <si>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</si>
  <si>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</si>
  <si>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</si>
  <si>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Сумма,                                       тыс. руб.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</si>
  <si>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</si>
  <si>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</si>
  <si>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</si>
  <si>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</si>
  <si>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</si>
  <si>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 xml:space="preserve">на 2021 год </t>
  </si>
  <si>
    <t>НАЛОГИ НА ПРИБЫЛЬ, ДОХОДЫ</t>
  </si>
  <si>
    <t>000 1 01 02000 01 0000 110</t>
  </si>
  <si>
    <t>000 1 01 00000 00 0000 000</t>
  </si>
  <si>
    <t>Налог на доходы физических лиц</t>
  </si>
  <si>
    <t>901 2 02 15001 03 0000 150</t>
  </si>
  <si>
    <t>901 2 02 15002 03 0000 150</t>
  </si>
  <si>
    <t>901 2 02 15001 00 0000 150</t>
  </si>
  <si>
    <t>901 2 02 15002 00 0000 150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</si>
  <si>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</si>
  <si>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</si>
  <si>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</si>
  <si>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</si>
  <si>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</si>
  <si>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1.6.1</t>
  </si>
  <si>
    <t>1.6.2</t>
  </si>
  <si>
    <t>1.6.3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</si>
  <si>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</si>
  <si>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</si>
  <si>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</si>
  <si>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</si>
  <si>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</si>
  <si>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182 1 01 02010 01 0000 110</t>
  </si>
  <si>
    <t>182 1 01 02020 01 0000 110</t>
  </si>
  <si>
    <t>182 1 01 02030 01 0000 110</t>
  </si>
  <si>
    <t>182 1 01 02040 01 0000 110</t>
  </si>
  <si>
    <t>182 1 01 02050 01 0000 110</t>
  </si>
  <si>
    <t>Приложение № 6</t>
  </si>
  <si>
    <t>Перечень</t>
  </si>
  <si>
    <t xml:space="preserve"> главных администраторов доходов бюджета</t>
  </si>
  <si>
    <t>и закрепляемые за ними виды (подвиды) доходов бюджета</t>
  </si>
  <si>
    <t>№ п/п</t>
  </si>
  <si>
    <t>Наименование поступлений</t>
  </si>
  <si>
    <t>1. Федеральная налоговая служба (код главного администратора – 182)</t>
  </si>
  <si>
    <t>2. Местная администрация муниципального образования муниципальный округ Коломна                                    (код главного администратора – 901)</t>
  </si>
  <si>
    <t>901 1 14 02033 03 0000 410</t>
  </si>
  <si>
    <t>2.4</t>
  </si>
  <si>
    <t>2.5</t>
  </si>
  <si>
    <t>2.6</t>
  </si>
  <si>
    <t>2.7</t>
  </si>
  <si>
    <t>2.8</t>
  </si>
  <si>
    <t>60000S2500</t>
  </si>
  <si>
    <t>60000S2510</t>
  </si>
  <si>
    <t>5.1.2.3</t>
  </si>
  <si>
    <t>5.1.2.4</t>
  </si>
  <si>
    <t>60000М2500</t>
  </si>
  <si>
    <t>60000М2510</t>
  </si>
  <si>
    <t>3.1.2.3</t>
  </si>
  <si>
    <t>3.1.2.4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</si>
  <si>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</si>
  <si>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</si>
  <si>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</si>
  <si>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</si>
  <si>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Муниципальная программа на организацию работ по благоустройству территории МО Коломна и осуществлению работ в сфере озеленения на территории МО Коломна, софинансируемая из бюджета Санкт-Петербурга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</si>
  <si>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</si>
  <si>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</si>
  <si>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</si>
  <si>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от 03.12.2020 № 46</t>
  </si>
  <si>
    <t xml:space="preserve">от 03.12.2020 № 46 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</si>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</sst>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202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4" fillId="0" borderId="10" xfId="0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12" fillId="0" borderId="10" xfId="53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4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12" fillId="0" borderId="0" xfId="54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0" fontId="37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left" wrapText="1"/>
      <protection/>
    </xf>
    <xf numFmtId="0" fontId="39" fillId="0" borderId="0" xfId="54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49" fontId="42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wrapText="1"/>
      <protection/>
    </xf>
    <xf numFmtId="4" fontId="12" fillId="0" borderId="0" xfId="54" applyNumberFormat="1" applyFont="1" applyFill="1" applyAlignment="1">
      <alignment horizontal="right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7" fillId="0" borderId="0" xfId="54" applyFont="1">
      <alignment/>
      <protection/>
    </xf>
    <xf numFmtId="0" fontId="11" fillId="0" borderId="10" xfId="54" applyFont="1" applyFill="1" applyBorder="1" applyAlignment="1">
      <alignment horizontal="left" wrapText="1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38" fillId="0" borderId="10" xfId="54" applyFont="1" applyBorder="1">
      <alignment/>
      <protection/>
    </xf>
    <xf numFmtId="0" fontId="39" fillId="0" borderId="10" xfId="54" applyFont="1" applyBorder="1">
      <alignment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174" fontId="9" fillId="0" borderId="10" xfId="54" applyNumberFormat="1" applyFont="1" applyFill="1" applyBorder="1" applyAlignment="1">
      <alignment horizontal="right" vertical="center"/>
      <protection/>
    </xf>
    <xf numFmtId="174" fontId="38" fillId="0" borderId="10" xfId="54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0" fontId="10" fillId="0" borderId="10" xfId="0" applyFont="1" applyBorder="1" applyAlignment="1">
      <alignment horizontal="justify" vertical="top" wrapText="1"/>
    </xf>
    <xf numFmtId="49" fontId="9" fillId="0" borderId="0" xfId="54" applyNumberFormat="1" applyFont="1" applyAlignment="1">
      <alignment horizontal="right"/>
      <protection/>
    </xf>
    <xf numFmtId="0" fontId="9" fillId="0" borderId="0" xfId="55" applyFont="1" applyAlignment="1">
      <alignment horizontal="left" indent="15"/>
      <protection/>
    </xf>
    <xf numFmtId="49" fontId="12" fillId="0" borderId="0" xfId="54" applyNumberFormat="1" applyFont="1" applyAlignment="1">
      <alignment horizontal="right"/>
      <protection/>
    </xf>
    <xf numFmtId="0" fontId="9" fillId="0" borderId="0" xfId="55" applyFont="1" applyFill="1" applyAlignment="1">
      <alignment horizontal="left" indent="15"/>
      <protection/>
    </xf>
    <xf numFmtId="49" fontId="12" fillId="0" borderId="11" xfId="54" applyNumberFormat="1" applyFont="1" applyBorder="1" applyAlignment="1">
      <alignment horizontal="righ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/>
    </xf>
    <xf numFmtId="0" fontId="11" fillId="0" borderId="0" xfId="54" applyFont="1">
      <alignment/>
      <protection/>
    </xf>
    <xf numFmtId="49" fontId="11" fillId="0" borderId="1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2" fillId="0" borderId="13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13" fillId="0" borderId="0" xfId="54" applyFont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vertical="center" wrapText="1"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9" fillId="0" borderId="0" xfId="55" applyFont="1" applyAlignment="1">
      <alignment horizontal="left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workbookViewId="0" topLeftCell="A1">
      <selection activeCell="F9" sqref="F9"/>
    </sheetView>
  </sheetViews>
  <sheetFormatPr defaultColWidth="7.09765625" defaultRowHeight="15"/>
  <cols>
    <col min="1" max="1" width="53.19921875" style="102" customWidth="1"/>
    <col min="2" max="2" width="18.296875" style="102" customWidth="1"/>
    <col min="3" max="3" width="11.796875" style="119" customWidth="1"/>
    <col min="4" max="16384" width="7.09765625" style="102" customWidth="1"/>
  </cols>
  <sheetData>
    <row r="1" spans="1:2" ht="15">
      <c r="A1" s="1"/>
      <c r="B1" s="101" t="s">
        <v>349</v>
      </c>
    </row>
    <row r="2" spans="1:2" ht="12.75" customHeight="1">
      <c r="A2" s="1"/>
      <c r="B2" s="103" t="s">
        <v>275</v>
      </c>
    </row>
    <row r="3" spans="1:2" ht="12.75" customHeight="1">
      <c r="A3" s="1"/>
      <c r="B3" s="103" t="s">
        <v>223</v>
      </c>
    </row>
    <row r="4" ht="15">
      <c r="B4" s="103" t="s">
        <v>278</v>
      </c>
    </row>
    <row r="5" spans="1:2" ht="15">
      <c r="A5" s="1"/>
      <c r="B5" s="103" t="s">
        <v>88</v>
      </c>
    </row>
    <row r="6" ht="15">
      <c r="B6" s="104" t="s">
        <v>411</v>
      </c>
    </row>
    <row r="7" ht="12.75">
      <c r="B7" s="105"/>
    </row>
    <row r="8" ht="12.75">
      <c r="B8" s="105"/>
    </row>
    <row r="9" spans="1:3" ht="20.25">
      <c r="A9" s="171" t="s">
        <v>307</v>
      </c>
      <c r="B9" s="171"/>
      <c r="C9" s="171"/>
    </row>
    <row r="10" spans="1:3" ht="20.25" customHeight="1">
      <c r="A10" s="171" t="s">
        <v>308</v>
      </c>
      <c r="B10" s="171"/>
      <c r="C10" s="171"/>
    </row>
    <row r="11" spans="1:3" ht="20.25" customHeight="1">
      <c r="A11" s="171" t="s">
        <v>354</v>
      </c>
      <c r="B11" s="171"/>
      <c r="C11" s="171"/>
    </row>
    <row r="12" spans="1:3" ht="12.75">
      <c r="A12" s="172"/>
      <c r="B12" s="173"/>
      <c r="C12" s="173"/>
    </row>
    <row r="13" spans="1:3" ht="15.75" customHeight="1">
      <c r="A13" s="174" t="s">
        <v>2</v>
      </c>
      <c r="B13" s="174" t="s">
        <v>279</v>
      </c>
      <c r="C13" s="177" t="s">
        <v>309</v>
      </c>
    </row>
    <row r="14" spans="1:3" ht="27.75" customHeight="1">
      <c r="A14" s="175"/>
      <c r="B14" s="176"/>
      <c r="C14" s="178"/>
    </row>
    <row r="15" spans="1:3" ht="19.5" customHeight="1">
      <c r="A15" s="107" t="s">
        <v>310</v>
      </c>
      <c r="B15" s="117" t="s">
        <v>311</v>
      </c>
      <c r="C15" s="134">
        <f>C16+C23</f>
        <v>8425</v>
      </c>
    </row>
    <row r="16" spans="1:3" ht="15.75">
      <c r="A16" s="118" t="s">
        <v>355</v>
      </c>
      <c r="B16" s="120" t="s">
        <v>357</v>
      </c>
      <c r="C16" s="134">
        <f>C17</f>
        <v>7625</v>
      </c>
    </row>
    <row r="17" spans="1:3" s="122" customFormat="1" ht="15.75">
      <c r="A17" s="121" t="s">
        <v>358</v>
      </c>
      <c r="B17" s="120" t="s">
        <v>356</v>
      </c>
      <c r="C17" s="134">
        <f>C18+C19+C20+C21+C22</f>
        <v>7625</v>
      </c>
    </row>
    <row r="18" spans="1:3" s="122" customFormat="1" ht="78.75">
      <c r="A18" s="126" t="s">
        <v>371</v>
      </c>
      <c r="B18" s="166" t="s">
        <v>376</v>
      </c>
      <c r="C18" s="135">
        <v>6978</v>
      </c>
    </row>
    <row r="19" spans="1:3" s="122" customFormat="1" ht="110.25">
      <c r="A19" s="126" t="s">
        <v>372</v>
      </c>
      <c r="B19" s="166" t="s">
        <v>377</v>
      </c>
      <c r="C19" s="135">
        <v>131</v>
      </c>
    </row>
    <row r="20" spans="1:3" s="122" customFormat="1" ht="47.25">
      <c r="A20" s="126" t="s">
        <v>373</v>
      </c>
      <c r="B20" s="166" t="s">
        <v>378</v>
      </c>
      <c r="C20" s="135">
        <v>355</v>
      </c>
    </row>
    <row r="21" spans="1:3" s="122" customFormat="1" ht="94.5">
      <c r="A21" s="126" t="s">
        <v>374</v>
      </c>
      <c r="B21" s="166" t="s">
        <v>379</v>
      </c>
      <c r="C21" s="135">
        <v>147</v>
      </c>
    </row>
    <row r="22" spans="1:3" s="122" customFormat="1" ht="47.25">
      <c r="A22" s="126" t="s">
        <v>375</v>
      </c>
      <c r="B22" s="166" t="s">
        <v>380</v>
      </c>
      <c r="C22" s="135">
        <v>14</v>
      </c>
    </row>
    <row r="23" spans="1:3" ht="31.5">
      <c r="A23" s="125" t="s">
        <v>312</v>
      </c>
      <c r="B23" s="120" t="s">
        <v>313</v>
      </c>
      <c r="C23" s="134">
        <f>C24</f>
        <v>800</v>
      </c>
    </row>
    <row r="24" spans="1:3" ht="78.75">
      <c r="A24" s="123" t="s">
        <v>314</v>
      </c>
      <c r="B24" s="124" t="s">
        <v>315</v>
      </c>
      <c r="C24" s="135">
        <f>C25</f>
        <v>800</v>
      </c>
    </row>
    <row r="25" spans="1:3" ht="110.25">
      <c r="A25" s="123" t="s">
        <v>316</v>
      </c>
      <c r="B25" s="124" t="s">
        <v>317</v>
      </c>
      <c r="C25" s="135">
        <f>C26</f>
        <v>800</v>
      </c>
    </row>
    <row r="26" spans="1:3" ht="110.25">
      <c r="A26" s="123" t="s">
        <v>318</v>
      </c>
      <c r="B26" s="124" t="s">
        <v>389</v>
      </c>
      <c r="C26" s="135">
        <v>800</v>
      </c>
    </row>
    <row r="27" spans="1:3" s="122" customFormat="1" ht="18.75">
      <c r="A27" s="107" t="s">
        <v>319</v>
      </c>
      <c r="B27" s="120" t="s">
        <v>320</v>
      </c>
      <c r="C27" s="134">
        <f>C28</f>
        <v>91589.1</v>
      </c>
    </row>
    <row r="28" spans="1:3" s="122" customFormat="1" ht="47.25">
      <c r="A28" s="118" t="s">
        <v>321</v>
      </c>
      <c r="B28" s="120" t="s">
        <v>322</v>
      </c>
      <c r="C28" s="134">
        <f>C29+C34+C37</f>
        <v>91589.1</v>
      </c>
    </row>
    <row r="29" spans="1:3" s="122" customFormat="1" ht="15.75" customHeight="1">
      <c r="A29" s="121" t="s">
        <v>363</v>
      </c>
      <c r="B29" s="117" t="s">
        <v>323</v>
      </c>
      <c r="C29" s="134">
        <f>C30+C32</f>
        <v>44515.3</v>
      </c>
    </row>
    <row r="30" spans="1:3" s="122" customFormat="1" ht="15.75">
      <c r="A30" s="151" t="s">
        <v>364</v>
      </c>
      <c r="B30" s="117" t="s">
        <v>361</v>
      </c>
      <c r="C30" s="134">
        <f>C31</f>
        <v>34719.9</v>
      </c>
    </row>
    <row r="31" spans="1:3" ht="47.25">
      <c r="A31" s="126" t="s">
        <v>365</v>
      </c>
      <c r="B31" s="127" t="s">
        <v>359</v>
      </c>
      <c r="C31" s="135">
        <v>34719.9</v>
      </c>
    </row>
    <row r="32" spans="1:3" ht="31.5">
      <c r="A32" s="121" t="s">
        <v>366</v>
      </c>
      <c r="B32" s="117" t="s">
        <v>362</v>
      </c>
      <c r="C32" s="134">
        <f>C33</f>
        <v>9795.4</v>
      </c>
    </row>
    <row r="33" spans="1:3" ht="47.25">
      <c r="A33" s="126" t="s">
        <v>367</v>
      </c>
      <c r="B33" s="127" t="s">
        <v>360</v>
      </c>
      <c r="C33" s="135">
        <v>9795.4</v>
      </c>
    </row>
    <row r="34" spans="1:3" s="122" customFormat="1" ht="31.5">
      <c r="A34" s="128" t="s">
        <v>324</v>
      </c>
      <c r="B34" s="120" t="s">
        <v>325</v>
      </c>
      <c r="C34" s="134">
        <f>C35</f>
        <v>30000</v>
      </c>
    </row>
    <row r="35" spans="1:3" s="122" customFormat="1" ht="15.75">
      <c r="A35" s="128" t="s">
        <v>326</v>
      </c>
      <c r="B35" s="120" t="s">
        <v>327</v>
      </c>
      <c r="C35" s="134">
        <f>C36</f>
        <v>30000</v>
      </c>
    </row>
    <row r="36" spans="1:3" ht="31.5">
      <c r="A36" s="129" t="s">
        <v>328</v>
      </c>
      <c r="B36" s="124" t="s">
        <v>329</v>
      </c>
      <c r="C36" s="135">
        <v>30000</v>
      </c>
    </row>
    <row r="37" spans="1:3" s="122" customFormat="1" ht="15.75" customHeight="1">
      <c r="A37" s="128" t="s">
        <v>330</v>
      </c>
      <c r="B37" s="120" t="s">
        <v>331</v>
      </c>
      <c r="C37" s="134">
        <f>C38+C42</f>
        <v>17073.8</v>
      </c>
    </row>
    <row r="38" spans="1:3" s="122" customFormat="1" ht="31.5">
      <c r="A38" s="128" t="s">
        <v>332</v>
      </c>
      <c r="B38" s="120" t="s">
        <v>333</v>
      </c>
      <c r="C38" s="134">
        <f>C39</f>
        <v>2930.4</v>
      </c>
    </row>
    <row r="39" spans="1:3" ht="47.25">
      <c r="A39" s="126" t="s">
        <v>334</v>
      </c>
      <c r="B39" s="124" t="s">
        <v>335</v>
      </c>
      <c r="C39" s="135">
        <f>C40+C41</f>
        <v>2930.4</v>
      </c>
    </row>
    <row r="40" spans="1:3" ht="63">
      <c r="A40" s="126" t="s">
        <v>336</v>
      </c>
      <c r="B40" s="124" t="s">
        <v>337</v>
      </c>
      <c r="C40" s="135">
        <v>2922.6</v>
      </c>
    </row>
    <row r="41" spans="1:3" ht="96" customHeight="1">
      <c r="A41" s="130" t="s">
        <v>338</v>
      </c>
      <c r="B41" s="124" t="s">
        <v>339</v>
      </c>
      <c r="C41" s="135">
        <v>7.8</v>
      </c>
    </row>
    <row r="42" spans="1:3" s="122" customFormat="1" ht="47.25">
      <c r="A42" s="128" t="s">
        <v>340</v>
      </c>
      <c r="B42" s="120" t="s">
        <v>341</v>
      </c>
      <c r="C42" s="134">
        <f>C43</f>
        <v>14143.4</v>
      </c>
    </row>
    <row r="43" spans="1:3" ht="63">
      <c r="A43" s="129" t="s">
        <v>342</v>
      </c>
      <c r="B43" s="124" t="s">
        <v>343</v>
      </c>
      <c r="C43" s="135">
        <f>C44+C45</f>
        <v>14143.4</v>
      </c>
    </row>
    <row r="44" spans="1:3" ht="47.25">
      <c r="A44" s="131" t="s">
        <v>344</v>
      </c>
      <c r="B44" s="124" t="s">
        <v>345</v>
      </c>
      <c r="C44" s="135">
        <v>8146.9</v>
      </c>
    </row>
    <row r="45" spans="1:3" ht="47.25">
      <c r="A45" s="126" t="s">
        <v>346</v>
      </c>
      <c r="B45" s="124" t="s">
        <v>347</v>
      </c>
      <c r="C45" s="135">
        <v>5996.5</v>
      </c>
    </row>
    <row r="46" spans="1:3" s="108" customFormat="1" ht="18.75">
      <c r="A46" s="132" t="s">
        <v>0</v>
      </c>
      <c r="B46" s="133"/>
      <c r="C46" s="136">
        <f>C15+C27</f>
        <v>100014.1</v>
      </c>
    </row>
  </sheetData>
  <mergeCells count="7">
    <mergeCell ref="A12:C12"/>
    <mergeCell ref="A13:A14"/>
    <mergeCell ref="B13:B14"/>
    <mergeCell ref="C13:C14"/>
    <mergeCell ref="A9:C9"/>
    <mergeCell ref="A10:C10"/>
    <mergeCell ref="A11:C11"/>
  </mergeCells>
  <printOptions/>
  <pageMargins left="0.7874015748031497" right="0.3937007874015748" top="0.7874015748031497" bottom="0.5905511811023623" header="0.5118110236220472" footer="0.5118110236220472"/>
  <pageSetup fitToHeight="3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zoomScaleSheetLayoutView="100" zoomScalePageLayoutView="0" workbookViewId="0" topLeftCell="A97">
      <selection activeCell="B105" sqref="B105"/>
    </sheetView>
  </sheetViews>
  <sheetFormatPr defaultColWidth="8.89843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3" bestFit="1" customWidth="1"/>
    <col min="5" max="5" width="10.296875" style="44" customWidth="1"/>
    <col min="6" max="6" width="9" style="44" customWidth="1"/>
    <col min="7" max="7" width="13.3984375" style="82" customWidth="1"/>
    <col min="8" max="16384" width="8.8984375" style="2" customWidth="1"/>
  </cols>
  <sheetData>
    <row r="1" spans="1:7" ht="15.75">
      <c r="A1" s="1"/>
      <c r="B1" s="1"/>
      <c r="C1" s="3"/>
      <c r="D1" s="185" t="s">
        <v>350</v>
      </c>
      <c r="E1" s="185"/>
      <c r="F1" s="185"/>
      <c r="G1" s="185"/>
    </row>
    <row r="2" spans="1:7" ht="15.75" customHeight="1">
      <c r="A2" s="1"/>
      <c r="B2" s="1"/>
      <c r="C2" s="3"/>
      <c r="D2" s="186" t="s">
        <v>275</v>
      </c>
      <c r="E2" s="186"/>
      <c r="F2" s="186"/>
      <c r="G2" s="186"/>
    </row>
    <row r="3" spans="1:7" ht="15.75" customHeight="1">
      <c r="A3" s="1"/>
      <c r="B3" s="1"/>
      <c r="C3" s="3"/>
      <c r="D3" s="186" t="s">
        <v>223</v>
      </c>
      <c r="E3" s="186"/>
      <c r="F3" s="186"/>
      <c r="G3" s="186"/>
    </row>
    <row r="4" spans="1:7" ht="15.75">
      <c r="A4" s="1"/>
      <c r="B4" s="1"/>
      <c r="C4" s="6"/>
      <c r="D4" s="187" t="s">
        <v>89</v>
      </c>
      <c r="E4" s="187"/>
      <c r="F4" s="187"/>
      <c r="G4" s="187"/>
    </row>
    <row r="5" spans="1:7" ht="15.75">
      <c r="A5" s="1"/>
      <c r="B5" s="1"/>
      <c r="C5" s="6"/>
      <c r="D5" s="187" t="s">
        <v>88</v>
      </c>
      <c r="E5" s="187"/>
      <c r="F5" s="187"/>
      <c r="G5" s="187"/>
    </row>
    <row r="6" spans="1:7" ht="15.75">
      <c r="A6" s="4"/>
      <c r="B6" s="6"/>
      <c r="C6" s="6"/>
      <c r="D6" s="188" t="s">
        <v>411</v>
      </c>
      <c r="E6" s="188"/>
      <c r="F6" s="188"/>
      <c r="G6" s="188"/>
    </row>
    <row r="7" spans="1:7" ht="15.75">
      <c r="A7" s="4"/>
      <c r="B7" s="6"/>
      <c r="C7" s="6"/>
      <c r="D7" s="7"/>
      <c r="E7" s="7"/>
      <c r="F7" s="7"/>
      <c r="G7" s="80"/>
    </row>
    <row r="8" spans="1:7" ht="15.75">
      <c r="A8" s="4"/>
      <c r="B8" s="6"/>
      <c r="C8" s="6"/>
      <c r="D8" s="7"/>
      <c r="E8" s="7"/>
      <c r="F8" s="7"/>
      <c r="G8" s="80"/>
    </row>
    <row r="9" spans="1:7" ht="20.25">
      <c r="A9" s="180" t="s">
        <v>201</v>
      </c>
      <c r="B9" s="180"/>
      <c r="C9" s="180"/>
      <c r="D9" s="180"/>
      <c r="E9" s="180"/>
      <c r="F9" s="180"/>
      <c r="G9" s="180"/>
    </row>
    <row r="10" spans="1:7" ht="20.25">
      <c r="A10" s="180" t="s">
        <v>199</v>
      </c>
      <c r="B10" s="180"/>
      <c r="C10" s="180"/>
      <c r="D10" s="180"/>
      <c r="E10" s="180"/>
      <c r="F10" s="180"/>
      <c r="G10" s="180"/>
    </row>
    <row r="11" spans="1:7" ht="20.25">
      <c r="A11" s="180" t="s">
        <v>354</v>
      </c>
      <c r="B11" s="180"/>
      <c r="C11" s="180"/>
      <c r="D11" s="180"/>
      <c r="E11" s="180"/>
      <c r="F11" s="180"/>
      <c r="G11" s="180"/>
    </row>
    <row r="12" spans="1:7" s="49" customFormat="1" ht="12.75">
      <c r="A12" s="179"/>
      <c r="B12" s="179"/>
      <c r="C12" s="179"/>
      <c r="D12" s="179"/>
      <c r="E12" s="179"/>
      <c r="F12" s="179"/>
      <c r="G12" s="179"/>
    </row>
    <row r="13" spans="1:7" s="49" customFormat="1" ht="42.75" customHeight="1">
      <c r="A13" s="181" t="s">
        <v>1</v>
      </c>
      <c r="B13" s="182" t="s">
        <v>2</v>
      </c>
      <c r="C13" s="182" t="s">
        <v>200</v>
      </c>
      <c r="D13" s="182" t="s">
        <v>3</v>
      </c>
      <c r="E13" s="183" t="s">
        <v>4</v>
      </c>
      <c r="F13" s="183" t="s">
        <v>110</v>
      </c>
      <c r="G13" s="184" t="s">
        <v>241</v>
      </c>
    </row>
    <row r="14" spans="1:7" s="49" customFormat="1" ht="42.75" customHeight="1">
      <c r="A14" s="175"/>
      <c r="B14" s="175"/>
      <c r="C14" s="175"/>
      <c r="D14" s="175"/>
      <c r="E14" s="175"/>
      <c r="F14" s="175"/>
      <c r="G14" s="175"/>
    </row>
    <row r="15" spans="1:7" ht="15.75">
      <c r="A15" s="11" t="s">
        <v>5</v>
      </c>
      <c r="B15" s="12" t="s">
        <v>6</v>
      </c>
      <c r="C15" s="12" t="s">
        <v>9</v>
      </c>
      <c r="D15" s="12"/>
      <c r="E15" s="13"/>
      <c r="F15" s="13"/>
      <c r="G15" s="137">
        <f>G16</f>
        <v>7153.5</v>
      </c>
    </row>
    <row r="16" spans="1:7" ht="22.5" customHeight="1">
      <c r="A16" s="11" t="s">
        <v>7</v>
      </c>
      <c r="B16" s="14" t="s">
        <v>8</v>
      </c>
      <c r="C16" s="13" t="s">
        <v>9</v>
      </c>
      <c r="D16" s="15" t="s">
        <v>10</v>
      </c>
      <c r="E16" s="16"/>
      <c r="F16" s="13"/>
      <c r="G16" s="137">
        <f>G17+G20</f>
        <v>7153.5</v>
      </c>
    </row>
    <row r="17" spans="1:7" ht="57">
      <c r="A17" s="13" t="s">
        <v>11</v>
      </c>
      <c r="B17" s="14" t="s">
        <v>46</v>
      </c>
      <c r="C17" s="17" t="s">
        <v>9</v>
      </c>
      <c r="D17" s="15" t="s">
        <v>12</v>
      </c>
      <c r="E17" s="18"/>
      <c r="F17" s="15"/>
      <c r="G17" s="138">
        <f>G18</f>
        <v>1380.2</v>
      </c>
    </row>
    <row r="18" spans="1:7" ht="30">
      <c r="A18" s="17" t="s">
        <v>13</v>
      </c>
      <c r="B18" s="19" t="s">
        <v>14</v>
      </c>
      <c r="C18" s="17" t="s">
        <v>9</v>
      </c>
      <c r="D18" s="20" t="s">
        <v>12</v>
      </c>
      <c r="E18" s="15" t="s">
        <v>147</v>
      </c>
      <c r="F18" s="15"/>
      <c r="G18" s="138">
        <f>G19</f>
        <v>1380.2</v>
      </c>
    </row>
    <row r="19" spans="1:7" ht="93.75" customHeight="1">
      <c r="A19" s="17"/>
      <c r="B19" s="19" t="s">
        <v>115</v>
      </c>
      <c r="C19" s="17" t="s">
        <v>9</v>
      </c>
      <c r="D19" s="20" t="s">
        <v>12</v>
      </c>
      <c r="E19" s="20" t="s">
        <v>147</v>
      </c>
      <c r="F19" s="15" t="s">
        <v>114</v>
      </c>
      <c r="G19" s="139">
        <f>1378.7+1.5</f>
        <v>1380.2</v>
      </c>
    </row>
    <row r="20" spans="1:7" ht="71.25">
      <c r="A20" s="13" t="s">
        <v>15</v>
      </c>
      <c r="B20" s="14" t="s">
        <v>47</v>
      </c>
      <c r="C20" s="13" t="s">
        <v>9</v>
      </c>
      <c r="D20" s="15" t="s">
        <v>16</v>
      </c>
      <c r="E20" s="15"/>
      <c r="F20" s="15"/>
      <c r="G20" s="138">
        <f>G21+G25+G27</f>
        <v>5773.3</v>
      </c>
    </row>
    <row r="21" spans="1:7" ht="60">
      <c r="A21" s="17" t="s">
        <v>17</v>
      </c>
      <c r="B21" s="19" t="s">
        <v>18</v>
      </c>
      <c r="C21" s="17" t="s">
        <v>9</v>
      </c>
      <c r="D21" s="20" t="s">
        <v>16</v>
      </c>
      <c r="E21" s="15" t="s">
        <v>148</v>
      </c>
      <c r="F21" s="15"/>
      <c r="G21" s="138">
        <f>G22+G24+G23</f>
        <v>5537.3</v>
      </c>
    </row>
    <row r="22" spans="1:7" ht="96" customHeight="1">
      <c r="A22" s="17"/>
      <c r="B22" s="19" t="s">
        <v>115</v>
      </c>
      <c r="C22" s="17" t="s">
        <v>9</v>
      </c>
      <c r="D22" s="20" t="s">
        <v>16</v>
      </c>
      <c r="E22" s="20" t="s">
        <v>148</v>
      </c>
      <c r="F22" s="15" t="s">
        <v>114</v>
      </c>
      <c r="G22" s="138">
        <v>3463.8</v>
      </c>
    </row>
    <row r="23" spans="1:7" ht="45">
      <c r="A23" s="17"/>
      <c r="B23" s="22" t="s">
        <v>172</v>
      </c>
      <c r="C23" s="17" t="s">
        <v>9</v>
      </c>
      <c r="D23" s="20" t="s">
        <v>16</v>
      </c>
      <c r="E23" s="20" t="s">
        <v>148</v>
      </c>
      <c r="F23" s="15" t="s">
        <v>117</v>
      </c>
      <c r="G23" s="138">
        <f>1911-1.5</f>
        <v>1909.5</v>
      </c>
    </row>
    <row r="24" spans="1:7" ht="15.75">
      <c r="A24" s="17"/>
      <c r="B24" s="21" t="s">
        <v>120</v>
      </c>
      <c r="C24" s="17" t="s">
        <v>9</v>
      </c>
      <c r="D24" s="20" t="s">
        <v>16</v>
      </c>
      <c r="E24" s="20" t="s">
        <v>148</v>
      </c>
      <c r="F24" s="15" t="s">
        <v>119</v>
      </c>
      <c r="G24" s="138">
        <v>164</v>
      </c>
    </row>
    <row r="25" spans="1:7" ht="61.5" customHeight="1">
      <c r="A25" s="17" t="s">
        <v>127</v>
      </c>
      <c r="B25" s="19" t="s">
        <v>86</v>
      </c>
      <c r="C25" s="17" t="s">
        <v>9</v>
      </c>
      <c r="D25" s="15" t="s">
        <v>16</v>
      </c>
      <c r="E25" s="15" t="s">
        <v>149</v>
      </c>
      <c r="F25" s="20"/>
      <c r="G25" s="138">
        <f>G26</f>
        <v>140</v>
      </c>
    </row>
    <row r="26" spans="1:7" ht="90.75" customHeight="1">
      <c r="A26" s="17"/>
      <c r="B26" s="23" t="s">
        <v>115</v>
      </c>
      <c r="C26" s="17" t="s">
        <v>9</v>
      </c>
      <c r="D26" s="20" t="s">
        <v>16</v>
      </c>
      <c r="E26" s="20" t="s">
        <v>149</v>
      </c>
      <c r="F26" s="15" t="s">
        <v>114</v>
      </c>
      <c r="G26" s="139">
        <v>140</v>
      </c>
    </row>
    <row r="27" spans="1:7" ht="60">
      <c r="A27" s="17"/>
      <c r="B27" s="23" t="s">
        <v>87</v>
      </c>
      <c r="C27" s="17" t="s">
        <v>9</v>
      </c>
      <c r="D27" s="20" t="s">
        <v>16</v>
      </c>
      <c r="E27" s="20" t="s">
        <v>171</v>
      </c>
      <c r="F27" s="15"/>
      <c r="G27" s="138">
        <f>G28</f>
        <v>96</v>
      </c>
    </row>
    <row r="28" spans="1:7" ht="15.75">
      <c r="A28" s="17"/>
      <c r="B28" s="23" t="s">
        <v>120</v>
      </c>
      <c r="C28" s="17" t="s">
        <v>9</v>
      </c>
      <c r="D28" s="20" t="s">
        <v>16</v>
      </c>
      <c r="E28" s="20" t="s">
        <v>171</v>
      </c>
      <c r="F28" s="15" t="s">
        <v>119</v>
      </c>
      <c r="G28" s="139">
        <v>96</v>
      </c>
    </row>
    <row r="29" spans="1:7" ht="15.75">
      <c r="A29" s="13" t="s">
        <v>20</v>
      </c>
      <c r="B29" s="12" t="s">
        <v>21</v>
      </c>
      <c r="C29" s="13" t="s">
        <v>23</v>
      </c>
      <c r="D29" s="20"/>
      <c r="E29" s="20"/>
      <c r="F29" s="20"/>
      <c r="G29" s="138">
        <f>G30+G50+G100+G108+G70+G88+G84+G126+G122+G63</f>
        <v>93289.99999999999</v>
      </c>
    </row>
    <row r="30" spans="1:7" ht="24" customHeight="1">
      <c r="A30" s="13" t="s">
        <v>22</v>
      </c>
      <c r="B30" s="14" t="s">
        <v>8</v>
      </c>
      <c r="C30" s="13" t="s">
        <v>23</v>
      </c>
      <c r="D30" s="15" t="s">
        <v>10</v>
      </c>
      <c r="E30" s="20"/>
      <c r="F30" s="20"/>
      <c r="G30" s="138">
        <f>G31+G43+G40</f>
        <v>10472.3</v>
      </c>
    </row>
    <row r="31" spans="1:7" ht="71.25" customHeight="1">
      <c r="A31" s="13" t="s">
        <v>24</v>
      </c>
      <c r="B31" s="24" t="s">
        <v>48</v>
      </c>
      <c r="C31" s="17" t="s">
        <v>23</v>
      </c>
      <c r="D31" s="15" t="s">
        <v>25</v>
      </c>
      <c r="E31" s="20"/>
      <c r="F31" s="20"/>
      <c r="G31" s="138">
        <f>G34+G32+G37</f>
        <v>9754.5</v>
      </c>
    </row>
    <row r="32" spans="1:7" ht="45">
      <c r="A32" s="17" t="s">
        <v>26</v>
      </c>
      <c r="B32" s="19" t="s">
        <v>27</v>
      </c>
      <c r="C32" s="17" t="s">
        <v>23</v>
      </c>
      <c r="D32" s="20" t="s">
        <v>25</v>
      </c>
      <c r="E32" s="15" t="s">
        <v>150</v>
      </c>
      <c r="F32" s="20"/>
      <c r="G32" s="138">
        <f>G33</f>
        <v>1380.2</v>
      </c>
    </row>
    <row r="33" spans="1:7" ht="92.25" customHeight="1">
      <c r="A33" s="25"/>
      <c r="B33" s="19" t="s">
        <v>115</v>
      </c>
      <c r="C33" s="17" t="s">
        <v>23</v>
      </c>
      <c r="D33" s="20" t="s">
        <v>25</v>
      </c>
      <c r="E33" s="20" t="s">
        <v>150</v>
      </c>
      <c r="F33" s="15" t="s">
        <v>114</v>
      </c>
      <c r="G33" s="139">
        <f>1378.7+1.5</f>
        <v>1380.2</v>
      </c>
    </row>
    <row r="34" spans="1:7" ht="30">
      <c r="A34" s="25" t="s">
        <v>28</v>
      </c>
      <c r="B34" s="26" t="s">
        <v>29</v>
      </c>
      <c r="C34" s="17" t="s">
        <v>23</v>
      </c>
      <c r="D34" s="20" t="s">
        <v>25</v>
      </c>
      <c r="E34" s="15" t="s">
        <v>151</v>
      </c>
      <c r="F34" s="20"/>
      <c r="G34" s="138">
        <f>G35+G36</f>
        <v>5451.7</v>
      </c>
    </row>
    <row r="35" spans="1:7" ht="89.25" customHeight="1">
      <c r="A35" s="13"/>
      <c r="B35" s="19" t="s">
        <v>115</v>
      </c>
      <c r="C35" s="17" t="s">
        <v>23</v>
      </c>
      <c r="D35" s="20" t="s">
        <v>25</v>
      </c>
      <c r="E35" s="20" t="s">
        <v>151</v>
      </c>
      <c r="F35" s="15" t="s">
        <v>114</v>
      </c>
      <c r="G35" s="138">
        <v>4923.2</v>
      </c>
    </row>
    <row r="36" spans="1:7" ht="45" customHeight="1">
      <c r="A36" s="17"/>
      <c r="B36" s="22" t="s">
        <v>172</v>
      </c>
      <c r="C36" s="17" t="s">
        <v>23</v>
      </c>
      <c r="D36" s="20" t="s">
        <v>25</v>
      </c>
      <c r="E36" s="20" t="s">
        <v>151</v>
      </c>
      <c r="F36" s="15" t="s">
        <v>117</v>
      </c>
      <c r="G36" s="138">
        <f>530-1.5</f>
        <v>528.5</v>
      </c>
    </row>
    <row r="37" spans="1:7" ht="77.25" customHeight="1">
      <c r="A37" s="17" t="s">
        <v>121</v>
      </c>
      <c r="B37" s="23" t="s">
        <v>180</v>
      </c>
      <c r="C37" s="17" t="s">
        <v>23</v>
      </c>
      <c r="D37" s="20" t="s">
        <v>25</v>
      </c>
      <c r="E37" s="15" t="s">
        <v>177</v>
      </c>
      <c r="F37" s="20"/>
      <c r="G37" s="138">
        <f>G38+G39</f>
        <v>2922.6</v>
      </c>
    </row>
    <row r="38" spans="1:7" ht="90">
      <c r="A38" s="17" t="s">
        <v>143</v>
      </c>
      <c r="B38" s="19" t="s">
        <v>115</v>
      </c>
      <c r="C38" s="17" t="s">
        <v>23</v>
      </c>
      <c r="D38" s="20" t="s">
        <v>25</v>
      </c>
      <c r="E38" s="20" t="s">
        <v>177</v>
      </c>
      <c r="F38" s="15" t="s">
        <v>114</v>
      </c>
      <c r="G38" s="139">
        <v>2710.5</v>
      </c>
    </row>
    <row r="39" spans="1:7" ht="45">
      <c r="A39" s="17" t="s">
        <v>144</v>
      </c>
      <c r="B39" s="22" t="s">
        <v>172</v>
      </c>
      <c r="C39" s="17" t="s">
        <v>23</v>
      </c>
      <c r="D39" s="20" t="s">
        <v>25</v>
      </c>
      <c r="E39" s="20" t="s">
        <v>177</v>
      </c>
      <c r="F39" s="15" t="s">
        <v>117</v>
      </c>
      <c r="G39" s="139">
        <v>212.1</v>
      </c>
    </row>
    <row r="40" spans="1:7" ht="15.75">
      <c r="A40" s="13" t="s">
        <v>128</v>
      </c>
      <c r="B40" s="30" t="s">
        <v>96</v>
      </c>
      <c r="C40" s="17" t="s">
        <v>23</v>
      </c>
      <c r="D40" s="15" t="s">
        <v>100</v>
      </c>
      <c r="E40" s="20"/>
      <c r="F40" s="15"/>
      <c r="G40" s="139">
        <v>20</v>
      </c>
    </row>
    <row r="41" spans="1:7" ht="15.75">
      <c r="A41" s="25" t="s">
        <v>129</v>
      </c>
      <c r="B41" s="19" t="s">
        <v>97</v>
      </c>
      <c r="C41" s="17" t="s">
        <v>23</v>
      </c>
      <c r="D41" s="20" t="s">
        <v>100</v>
      </c>
      <c r="E41" s="15" t="s">
        <v>169</v>
      </c>
      <c r="F41" s="15"/>
      <c r="G41" s="139">
        <v>20</v>
      </c>
    </row>
    <row r="42" spans="1:7" ht="15.75">
      <c r="A42" s="17"/>
      <c r="B42" s="21" t="s">
        <v>120</v>
      </c>
      <c r="C42" s="17" t="s">
        <v>23</v>
      </c>
      <c r="D42" s="20" t="s">
        <v>100</v>
      </c>
      <c r="E42" s="20" t="s">
        <v>169</v>
      </c>
      <c r="F42" s="15" t="s">
        <v>119</v>
      </c>
      <c r="G42" s="138">
        <v>20</v>
      </c>
    </row>
    <row r="43" spans="1:7" ht="15.75">
      <c r="A43" s="13" t="s">
        <v>98</v>
      </c>
      <c r="B43" s="14" t="s">
        <v>19</v>
      </c>
      <c r="C43" s="17" t="s">
        <v>23</v>
      </c>
      <c r="D43" s="15" t="s">
        <v>80</v>
      </c>
      <c r="E43" s="20"/>
      <c r="F43" s="20"/>
      <c r="G43" s="138">
        <f>G44+G46+G48</f>
        <v>697.8</v>
      </c>
    </row>
    <row r="44" spans="1:7" ht="65.25" customHeight="1">
      <c r="A44" s="25" t="s">
        <v>99</v>
      </c>
      <c r="B44" s="21" t="s">
        <v>179</v>
      </c>
      <c r="C44" s="17" t="s">
        <v>23</v>
      </c>
      <c r="D44" s="20" t="s">
        <v>80</v>
      </c>
      <c r="E44" s="27" t="s">
        <v>178</v>
      </c>
      <c r="F44" s="20"/>
      <c r="G44" s="138">
        <f>G45</f>
        <v>7.8</v>
      </c>
    </row>
    <row r="45" spans="1:7" ht="45" customHeight="1">
      <c r="A45" s="28"/>
      <c r="B45" s="22" t="s">
        <v>172</v>
      </c>
      <c r="C45" s="17" t="s">
        <v>23</v>
      </c>
      <c r="D45" s="20" t="s">
        <v>80</v>
      </c>
      <c r="E45" s="29" t="s">
        <v>178</v>
      </c>
      <c r="F45" s="15" t="s">
        <v>117</v>
      </c>
      <c r="G45" s="139">
        <v>7.8</v>
      </c>
    </row>
    <row r="46" spans="1:7" ht="30">
      <c r="A46" s="25" t="s">
        <v>133</v>
      </c>
      <c r="B46" s="19" t="s">
        <v>90</v>
      </c>
      <c r="C46" s="17" t="s">
        <v>23</v>
      </c>
      <c r="D46" s="20" t="s">
        <v>80</v>
      </c>
      <c r="E46" s="16" t="s">
        <v>170</v>
      </c>
      <c r="F46" s="15"/>
      <c r="G46" s="138">
        <f>G47</f>
        <v>210</v>
      </c>
    </row>
    <row r="47" spans="1:7" ht="45">
      <c r="A47" s="17"/>
      <c r="B47" s="22" t="s">
        <v>172</v>
      </c>
      <c r="C47" s="17" t="s">
        <v>23</v>
      </c>
      <c r="D47" s="20" t="s">
        <v>80</v>
      </c>
      <c r="E47" s="31" t="s">
        <v>170</v>
      </c>
      <c r="F47" s="15" t="s">
        <v>117</v>
      </c>
      <c r="G47" s="139">
        <f>150+50+10</f>
        <v>210</v>
      </c>
    </row>
    <row r="48" spans="1:7" ht="60">
      <c r="A48" s="25" t="s">
        <v>134</v>
      </c>
      <c r="B48" s="33" t="s">
        <v>248</v>
      </c>
      <c r="C48" s="17" t="s">
        <v>23</v>
      </c>
      <c r="D48" s="29" t="s">
        <v>80</v>
      </c>
      <c r="E48" s="15" t="s">
        <v>153</v>
      </c>
      <c r="F48" s="15"/>
      <c r="G48" s="138">
        <f>G49</f>
        <v>480</v>
      </c>
    </row>
    <row r="49" spans="1:7" ht="45">
      <c r="A49" s="25"/>
      <c r="B49" s="22" t="s">
        <v>172</v>
      </c>
      <c r="C49" s="17" t="s">
        <v>23</v>
      </c>
      <c r="D49" s="29" t="s">
        <v>80</v>
      </c>
      <c r="E49" s="20" t="s">
        <v>153</v>
      </c>
      <c r="F49" s="15" t="s">
        <v>117</v>
      </c>
      <c r="G49" s="139">
        <v>480</v>
      </c>
    </row>
    <row r="50" spans="1:7" ht="28.5">
      <c r="A50" s="11" t="s">
        <v>30</v>
      </c>
      <c r="B50" s="14" t="s">
        <v>31</v>
      </c>
      <c r="C50" s="17" t="s">
        <v>23</v>
      </c>
      <c r="D50" s="15" t="s">
        <v>32</v>
      </c>
      <c r="E50" s="20"/>
      <c r="F50" s="20"/>
      <c r="G50" s="138">
        <f>G51+G54</f>
        <v>700</v>
      </c>
    </row>
    <row r="51" spans="1:7" ht="57">
      <c r="A51" s="11" t="s">
        <v>33</v>
      </c>
      <c r="B51" s="14" t="s">
        <v>408</v>
      </c>
      <c r="C51" s="17" t="s">
        <v>23</v>
      </c>
      <c r="D51" s="15" t="s">
        <v>409</v>
      </c>
      <c r="E51" s="20"/>
      <c r="F51" s="20"/>
      <c r="G51" s="138">
        <f>G52</f>
        <v>250</v>
      </c>
    </row>
    <row r="52" spans="1:7" ht="90">
      <c r="A52" s="25" t="s">
        <v>35</v>
      </c>
      <c r="B52" s="19" t="s">
        <v>413</v>
      </c>
      <c r="C52" s="17" t="s">
        <v>23</v>
      </c>
      <c r="D52" s="20" t="s">
        <v>409</v>
      </c>
      <c r="E52" s="27" t="s">
        <v>156</v>
      </c>
      <c r="F52" s="15"/>
      <c r="G52" s="138">
        <f>G53</f>
        <v>250</v>
      </c>
    </row>
    <row r="53" spans="1:7" ht="45">
      <c r="A53" s="25"/>
      <c r="B53" s="22" t="s">
        <v>172</v>
      </c>
      <c r="C53" s="17" t="s">
        <v>23</v>
      </c>
      <c r="D53" s="20" t="s">
        <v>409</v>
      </c>
      <c r="E53" s="29" t="s">
        <v>156</v>
      </c>
      <c r="F53" s="15" t="s">
        <v>117</v>
      </c>
      <c r="G53" s="139">
        <v>250</v>
      </c>
    </row>
    <row r="54" spans="1:7" ht="42.75">
      <c r="A54" s="11" t="s">
        <v>51</v>
      </c>
      <c r="B54" s="30" t="s">
        <v>50</v>
      </c>
      <c r="C54" s="17" t="s">
        <v>23</v>
      </c>
      <c r="D54" s="15" t="s">
        <v>49</v>
      </c>
      <c r="E54" s="15"/>
      <c r="F54" s="15"/>
      <c r="G54" s="138">
        <f>G55+G61+G57+G59</f>
        <v>450</v>
      </c>
    </row>
    <row r="55" spans="1:7" s="58" customFormat="1" ht="90">
      <c r="A55" s="17" t="s">
        <v>52</v>
      </c>
      <c r="B55" s="19" t="s">
        <v>254</v>
      </c>
      <c r="C55" s="17" t="s">
        <v>23</v>
      </c>
      <c r="D55" s="20" t="s">
        <v>49</v>
      </c>
      <c r="E55" s="15" t="s">
        <v>163</v>
      </c>
      <c r="F55" s="15"/>
      <c r="G55" s="138">
        <f>G56</f>
        <v>100</v>
      </c>
    </row>
    <row r="56" spans="1:7" ht="45">
      <c r="A56" s="13"/>
      <c r="B56" s="22" t="s">
        <v>172</v>
      </c>
      <c r="C56" s="17" t="s">
        <v>23</v>
      </c>
      <c r="D56" s="20" t="s">
        <v>49</v>
      </c>
      <c r="E56" s="29" t="s">
        <v>163</v>
      </c>
      <c r="F56" s="15" t="s">
        <v>117</v>
      </c>
      <c r="G56" s="139">
        <v>100</v>
      </c>
    </row>
    <row r="57" spans="1:7" s="58" customFormat="1" ht="75">
      <c r="A57" s="17" t="s">
        <v>53</v>
      </c>
      <c r="B57" s="19" t="s">
        <v>251</v>
      </c>
      <c r="C57" s="17" t="s">
        <v>23</v>
      </c>
      <c r="D57" s="20" t="s">
        <v>49</v>
      </c>
      <c r="E57" s="15" t="s">
        <v>164</v>
      </c>
      <c r="F57" s="20"/>
      <c r="G57" s="138">
        <f>G58</f>
        <v>100</v>
      </c>
    </row>
    <row r="58" spans="1:7" ht="45">
      <c r="A58" s="17"/>
      <c r="B58" s="22" t="s">
        <v>172</v>
      </c>
      <c r="C58" s="17" t="s">
        <v>23</v>
      </c>
      <c r="D58" s="20" t="s">
        <v>49</v>
      </c>
      <c r="E58" s="29" t="s">
        <v>164</v>
      </c>
      <c r="F58" s="15" t="s">
        <v>117</v>
      </c>
      <c r="G58" s="139">
        <v>100</v>
      </c>
    </row>
    <row r="59" spans="1:7" ht="90">
      <c r="A59" s="17" t="s">
        <v>54</v>
      </c>
      <c r="B59" s="19" t="s">
        <v>414</v>
      </c>
      <c r="C59" s="17" t="s">
        <v>23</v>
      </c>
      <c r="D59" s="20" t="s">
        <v>49</v>
      </c>
      <c r="E59" s="15" t="s">
        <v>165</v>
      </c>
      <c r="F59" s="20"/>
      <c r="G59" s="138">
        <f>G60</f>
        <v>100</v>
      </c>
    </row>
    <row r="60" spans="1:7" ht="45">
      <c r="A60" s="17"/>
      <c r="B60" s="22" t="s">
        <v>172</v>
      </c>
      <c r="C60" s="17" t="s">
        <v>23</v>
      </c>
      <c r="D60" s="20" t="s">
        <v>49</v>
      </c>
      <c r="E60" s="20" t="s">
        <v>165</v>
      </c>
      <c r="F60" s="15" t="s">
        <v>117</v>
      </c>
      <c r="G60" s="139">
        <v>100</v>
      </c>
    </row>
    <row r="61" spans="1:7" ht="75">
      <c r="A61" s="17" t="s">
        <v>95</v>
      </c>
      <c r="B61" s="26" t="s">
        <v>246</v>
      </c>
      <c r="C61" s="17" t="s">
        <v>23</v>
      </c>
      <c r="D61" s="20" t="s">
        <v>49</v>
      </c>
      <c r="E61" s="16" t="s">
        <v>166</v>
      </c>
      <c r="F61" s="15"/>
      <c r="G61" s="138">
        <f>G62</f>
        <v>150</v>
      </c>
    </row>
    <row r="62" spans="1:7" ht="45">
      <c r="A62" s="17"/>
      <c r="B62" s="22" t="s">
        <v>172</v>
      </c>
      <c r="C62" s="17" t="s">
        <v>23</v>
      </c>
      <c r="D62" s="20" t="s">
        <v>49</v>
      </c>
      <c r="E62" s="31" t="s">
        <v>166</v>
      </c>
      <c r="F62" s="15" t="s">
        <v>117</v>
      </c>
      <c r="G62" s="139">
        <v>150</v>
      </c>
    </row>
    <row r="63" spans="1:7" s="84" customFormat="1" ht="15.75">
      <c r="A63" s="13" t="s">
        <v>36</v>
      </c>
      <c r="B63" s="83" t="s">
        <v>227</v>
      </c>
      <c r="C63" s="13" t="s">
        <v>23</v>
      </c>
      <c r="D63" s="15" t="s">
        <v>226</v>
      </c>
      <c r="E63" s="16"/>
      <c r="F63" s="15"/>
      <c r="G63" s="138">
        <f>G64+G67</f>
        <v>250</v>
      </c>
    </row>
    <row r="64" spans="1:7" s="84" customFormat="1" ht="15.75">
      <c r="A64" s="13" t="s">
        <v>37</v>
      </c>
      <c r="B64" s="83" t="s">
        <v>228</v>
      </c>
      <c r="C64" s="13" t="s">
        <v>23</v>
      </c>
      <c r="D64" s="15" t="s">
        <v>224</v>
      </c>
      <c r="E64" s="16"/>
      <c r="F64" s="15"/>
      <c r="G64" s="138">
        <f>G65</f>
        <v>200</v>
      </c>
    </row>
    <row r="65" spans="1:7" ht="60">
      <c r="A65" s="17" t="s">
        <v>81</v>
      </c>
      <c r="B65" s="22" t="s">
        <v>416</v>
      </c>
      <c r="C65" s="17" t="s">
        <v>23</v>
      </c>
      <c r="D65" s="20" t="s">
        <v>224</v>
      </c>
      <c r="E65" s="90">
        <v>5100100100</v>
      </c>
      <c r="F65" s="15"/>
      <c r="G65" s="139">
        <f>G66</f>
        <v>200</v>
      </c>
    </row>
    <row r="66" spans="1:7" ht="45">
      <c r="A66" s="17"/>
      <c r="B66" s="22" t="s">
        <v>172</v>
      </c>
      <c r="C66" s="17" t="s">
        <v>23</v>
      </c>
      <c r="D66" s="20" t="s">
        <v>224</v>
      </c>
      <c r="E66" s="89">
        <v>5100100100</v>
      </c>
      <c r="F66" s="15" t="s">
        <v>117</v>
      </c>
      <c r="G66" s="138">
        <v>200</v>
      </c>
    </row>
    <row r="67" spans="1:7" s="84" customFormat="1" ht="29.25">
      <c r="A67" s="13" t="s">
        <v>231</v>
      </c>
      <c r="B67" s="86" t="s">
        <v>230</v>
      </c>
      <c r="C67" s="13" t="s">
        <v>23</v>
      </c>
      <c r="D67" s="15" t="s">
        <v>225</v>
      </c>
      <c r="E67" s="16"/>
      <c r="F67" s="15"/>
      <c r="G67" s="138">
        <f>G68</f>
        <v>50</v>
      </c>
    </row>
    <row r="68" spans="1:7" ht="60">
      <c r="A68" s="17" t="s">
        <v>232</v>
      </c>
      <c r="B68" s="85" t="s">
        <v>229</v>
      </c>
      <c r="C68" s="17" t="s">
        <v>23</v>
      </c>
      <c r="D68" s="20" t="s">
        <v>225</v>
      </c>
      <c r="E68" s="90">
        <v>5450100100</v>
      </c>
      <c r="F68" s="15"/>
      <c r="G68" s="139">
        <f>G69</f>
        <v>50</v>
      </c>
    </row>
    <row r="69" spans="1:7" ht="45">
      <c r="A69" s="17"/>
      <c r="B69" s="22" t="s">
        <v>172</v>
      </c>
      <c r="C69" s="17" t="s">
        <v>23</v>
      </c>
      <c r="D69" s="20" t="s">
        <v>225</v>
      </c>
      <c r="E69" s="89">
        <v>5450100100</v>
      </c>
      <c r="F69" s="15" t="s">
        <v>117</v>
      </c>
      <c r="G69" s="138">
        <v>50</v>
      </c>
    </row>
    <row r="70" spans="1:7" ht="24.75" customHeight="1">
      <c r="A70" s="11" t="s">
        <v>38</v>
      </c>
      <c r="B70" s="14" t="s">
        <v>56</v>
      </c>
      <c r="C70" s="17" t="s">
        <v>23</v>
      </c>
      <c r="D70" s="15" t="s">
        <v>55</v>
      </c>
      <c r="E70" s="20"/>
      <c r="F70" s="20"/>
      <c r="G70" s="138">
        <f>G71</f>
        <v>38714.2</v>
      </c>
    </row>
    <row r="71" spans="1:7" ht="25.5" customHeight="1">
      <c r="A71" s="11" t="s">
        <v>39</v>
      </c>
      <c r="B71" s="30" t="s">
        <v>65</v>
      </c>
      <c r="C71" s="17" t="s">
        <v>23</v>
      </c>
      <c r="D71" s="15" t="s">
        <v>66</v>
      </c>
      <c r="E71" s="20"/>
      <c r="F71" s="20"/>
      <c r="G71" s="138">
        <f>G72</f>
        <v>38714.2</v>
      </c>
    </row>
    <row r="72" spans="1:7" ht="28.5">
      <c r="A72" s="25"/>
      <c r="B72" s="30" t="s">
        <v>93</v>
      </c>
      <c r="C72" s="17" t="s">
        <v>23</v>
      </c>
      <c r="D72" s="20" t="s">
        <v>66</v>
      </c>
      <c r="E72" s="15" t="s">
        <v>162</v>
      </c>
      <c r="F72" s="20"/>
      <c r="G72" s="138">
        <f>G73+G75</f>
        <v>38714.2</v>
      </c>
    </row>
    <row r="73" spans="1:7" ht="30">
      <c r="A73" s="17" t="s">
        <v>91</v>
      </c>
      <c r="B73" s="19" t="s">
        <v>243</v>
      </c>
      <c r="C73" s="17" t="s">
        <v>23</v>
      </c>
      <c r="D73" s="20" t="s">
        <v>66</v>
      </c>
      <c r="E73" s="15" t="s">
        <v>161</v>
      </c>
      <c r="F73" s="20"/>
      <c r="G73" s="138">
        <f>G74</f>
        <v>6000</v>
      </c>
    </row>
    <row r="74" spans="1:7" ht="45">
      <c r="A74" s="17"/>
      <c r="B74" s="22" t="s">
        <v>172</v>
      </c>
      <c r="C74" s="17" t="s">
        <v>23</v>
      </c>
      <c r="D74" s="20" t="s">
        <v>66</v>
      </c>
      <c r="E74" s="20" t="s">
        <v>161</v>
      </c>
      <c r="F74" s="15" t="s">
        <v>117</v>
      </c>
      <c r="G74" s="139">
        <v>6000</v>
      </c>
    </row>
    <row r="75" spans="1:7" ht="90">
      <c r="A75" s="25" t="s">
        <v>233</v>
      </c>
      <c r="B75" s="19" t="s">
        <v>407</v>
      </c>
      <c r="C75" s="25" t="s">
        <v>23</v>
      </c>
      <c r="D75" s="29" t="s">
        <v>66</v>
      </c>
      <c r="E75" s="15"/>
      <c r="F75" s="15"/>
      <c r="G75" s="138">
        <f>G76+G78+G80+G82</f>
        <v>32714.2</v>
      </c>
    </row>
    <row r="76" spans="1:7" ht="60">
      <c r="A76" s="34" t="s">
        <v>234</v>
      </c>
      <c r="B76" s="46" t="s">
        <v>405</v>
      </c>
      <c r="C76" s="25" t="s">
        <v>23</v>
      </c>
      <c r="D76" s="29" t="s">
        <v>66</v>
      </c>
      <c r="E76" s="15" t="s">
        <v>395</v>
      </c>
      <c r="F76" s="15"/>
      <c r="G76" s="139">
        <f>G77</f>
        <v>26573.7</v>
      </c>
    </row>
    <row r="77" spans="1:7" ht="45">
      <c r="A77" s="34"/>
      <c r="B77" s="22" t="s">
        <v>172</v>
      </c>
      <c r="C77" s="25" t="s">
        <v>23</v>
      </c>
      <c r="D77" s="29" t="s">
        <v>66</v>
      </c>
      <c r="E77" s="20" t="s">
        <v>395</v>
      </c>
      <c r="F77" s="27" t="s">
        <v>117</v>
      </c>
      <c r="G77" s="139">
        <v>26573.7</v>
      </c>
    </row>
    <row r="78" spans="1:7" ht="60">
      <c r="A78" s="34" t="s">
        <v>235</v>
      </c>
      <c r="B78" s="33" t="s">
        <v>406</v>
      </c>
      <c r="C78" s="25" t="s">
        <v>23</v>
      </c>
      <c r="D78" s="29" t="s">
        <v>66</v>
      </c>
      <c r="E78" s="15" t="s">
        <v>399</v>
      </c>
      <c r="F78" s="15"/>
      <c r="G78" s="139">
        <f>G79</f>
        <v>1398.7</v>
      </c>
    </row>
    <row r="79" spans="1:7" ht="45">
      <c r="A79" s="34"/>
      <c r="B79" s="22" t="s">
        <v>172</v>
      </c>
      <c r="C79" s="25" t="s">
        <v>23</v>
      </c>
      <c r="D79" s="29" t="s">
        <v>66</v>
      </c>
      <c r="E79" s="20" t="s">
        <v>399</v>
      </c>
      <c r="F79" s="27" t="s">
        <v>117</v>
      </c>
      <c r="G79" s="139">
        <v>1398.7</v>
      </c>
    </row>
    <row r="80" spans="1:7" ht="60">
      <c r="A80" s="34" t="s">
        <v>397</v>
      </c>
      <c r="B80" s="46" t="s">
        <v>403</v>
      </c>
      <c r="C80" s="25" t="s">
        <v>23</v>
      </c>
      <c r="D80" s="29" t="s">
        <v>66</v>
      </c>
      <c r="E80" s="15" t="s">
        <v>396</v>
      </c>
      <c r="F80" s="15"/>
      <c r="G80" s="139">
        <f>G81</f>
        <v>3426.3</v>
      </c>
    </row>
    <row r="81" spans="1:7" ht="45">
      <c r="A81" s="34"/>
      <c r="B81" s="22" t="s">
        <v>172</v>
      </c>
      <c r="C81" s="25" t="s">
        <v>23</v>
      </c>
      <c r="D81" s="29" t="s">
        <v>66</v>
      </c>
      <c r="E81" s="20" t="s">
        <v>396</v>
      </c>
      <c r="F81" s="27" t="s">
        <v>117</v>
      </c>
      <c r="G81" s="139">
        <v>3426.3</v>
      </c>
    </row>
    <row r="82" spans="1:7" ht="60">
      <c r="A82" s="34" t="s">
        <v>398</v>
      </c>
      <c r="B82" s="33" t="s">
        <v>404</v>
      </c>
      <c r="C82" s="25" t="s">
        <v>23</v>
      </c>
      <c r="D82" s="29" t="s">
        <v>66</v>
      </c>
      <c r="E82" s="15" t="s">
        <v>400</v>
      </c>
      <c r="F82" s="15"/>
      <c r="G82" s="139">
        <f>G83</f>
        <v>1315.5</v>
      </c>
    </row>
    <row r="83" spans="1:7" ht="45">
      <c r="A83" s="34"/>
      <c r="B83" s="22" t="s">
        <v>172</v>
      </c>
      <c r="C83" s="25" t="s">
        <v>23</v>
      </c>
      <c r="D83" s="29" t="s">
        <v>66</v>
      </c>
      <c r="E83" s="20" t="s">
        <v>400</v>
      </c>
      <c r="F83" s="27" t="s">
        <v>117</v>
      </c>
      <c r="G83" s="139">
        <v>1315.5</v>
      </c>
    </row>
    <row r="84" spans="1:7" ht="15.75">
      <c r="A84" s="11" t="s">
        <v>58</v>
      </c>
      <c r="B84" s="30" t="s">
        <v>79</v>
      </c>
      <c r="C84" s="17" t="s">
        <v>23</v>
      </c>
      <c r="D84" s="15" t="s">
        <v>75</v>
      </c>
      <c r="E84" s="20"/>
      <c r="F84" s="20"/>
      <c r="G84" s="138">
        <f>G85</f>
        <v>200</v>
      </c>
    </row>
    <row r="85" spans="1:7" ht="28.5">
      <c r="A85" s="11" t="s">
        <v>59</v>
      </c>
      <c r="B85" s="30" t="s">
        <v>78</v>
      </c>
      <c r="C85" s="17" t="s">
        <v>23</v>
      </c>
      <c r="D85" s="15" t="s">
        <v>76</v>
      </c>
      <c r="E85" s="20"/>
      <c r="F85" s="20"/>
      <c r="G85" s="138">
        <f>G86</f>
        <v>200</v>
      </c>
    </row>
    <row r="86" spans="1:7" ht="60">
      <c r="A86" s="17" t="s">
        <v>131</v>
      </c>
      <c r="B86" s="19" t="s">
        <v>250</v>
      </c>
      <c r="C86" s="17" t="s">
        <v>23</v>
      </c>
      <c r="D86" s="20" t="s">
        <v>76</v>
      </c>
      <c r="E86" s="27" t="s">
        <v>157</v>
      </c>
      <c r="F86" s="20"/>
      <c r="G86" s="139">
        <f>G87</f>
        <v>200</v>
      </c>
    </row>
    <row r="87" spans="1:7" ht="45">
      <c r="A87" s="17"/>
      <c r="B87" s="22" t="s">
        <v>172</v>
      </c>
      <c r="C87" s="17" t="s">
        <v>23</v>
      </c>
      <c r="D87" s="20" t="s">
        <v>76</v>
      </c>
      <c r="E87" s="29" t="s">
        <v>157</v>
      </c>
      <c r="F87" s="15" t="s">
        <v>117</v>
      </c>
      <c r="G87" s="139">
        <f>50+50+100</f>
        <v>200</v>
      </c>
    </row>
    <row r="88" spans="1:7" ht="15.75">
      <c r="A88" s="11" t="s">
        <v>69</v>
      </c>
      <c r="B88" s="14" t="s">
        <v>63</v>
      </c>
      <c r="C88" s="17" t="s">
        <v>23</v>
      </c>
      <c r="D88" s="15" t="s">
        <v>64</v>
      </c>
      <c r="E88" s="20"/>
      <c r="F88" s="15"/>
      <c r="G88" s="138">
        <f>G92+G89</f>
        <v>7056.7</v>
      </c>
    </row>
    <row r="89" spans="1:7" ht="42.75">
      <c r="A89" s="13" t="s">
        <v>70</v>
      </c>
      <c r="B89" s="47" t="s">
        <v>103</v>
      </c>
      <c r="C89" s="17" t="s">
        <v>23</v>
      </c>
      <c r="D89" s="15" t="s">
        <v>101</v>
      </c>
      <c r="E89" s="20"/>
      <c r="F89" s="15"/>
      <c r="G89" s="138">
        <f>G90</f>
        <v>50</v>
      </c>
    </row>
    <row r="90" spans="1:7" ht="105">
      <c r="A90" s="17" t="s">
        <v>71</v>
      </c>
      <c r="B90" s="33" t="s">
        <v>102</v>
      </c>
      <c r="C90" s="17" t="s">
        <v>23</v>
      </c>
      <c r="D90" s="20" t="s">
        <v>101</v>
      </c>
      <c r="E90" s="15" t="s">
        <v>146</v>
      </c>
      <c r="F90" s="15"/>
      <c r="G90" s="139">
        <f>G91</f>
        <v>50</v>
      </c>
    </row>
    <row r="91" spans="1:7" ht="45">
      <c r="A91" s="17"/>
      <c r="B91" s="22" t="s">
        <v>172</v>
      </c>
      <c r="C91" s="17" t="s">
        <v>23</v>
      </c>
      <c r="D91" s="20" t="s">
        <v>101</v>
      </c>
      <c r="E91" s="20" t="s">
        <v>146</v>
      </c>
      <c r="F91" s="15" t="s">
        <v>117</v>
      </c>
      <c r="G91" s="139">
        <v>50</v>
      </c>
    </row>
    <row r="92" spans="1:7" ht="15.75">
      <c r="A92" s="11" t="s">
        <v>222</v>
      </c>
      <c r="B92" s="14" t="s">
        <v>105</v>
      </c>
      <c r="C92" s="17" t="s">
        <v>23</v>
      </c>
      <c r="D92" s="15" t="s">
        <v>104</v>
      </c>
      <c r="E92" s="20"/>
      <c r="F92" s="15"/>
      <c r="G92" s="138">
        <f>G98+G96+G93</f>
        <v>7006.7</v>
      </c>
    </row>
    <row r="93" spans="1:7" ht="45">
      <c r="A93" s="25" t="s">
        <v>236</v>
      </c>
      <c r="B93" s="33" t="s">
        <v>417</v>
      </c>
      <c r="C93" s="17" t="s">
        <v>23</v>
      </c>
      <c r="D93" s="15" t="s">
        <v>104</v>
      </c>
      <c r="E93" s="15" t="s">
        <v>154</v>
      </c>
      <c r="F93" s="15"/>
      <c r="G93" s="138">
        <f>G94+G95</f>
        <v>6056.7</v>
      </c>
    </row>
    <row r="94" spans="1:7" ht="90">
      <c r="A94" s="11"/>
      <c r="B94" s="19" t="s">
        <v>115</v>
      </c>
      <c r="C94" s="17" t="s">
        <v>23</v>
      </c>
      <c r="D94" s="20" t="s">
        <v>104</v>
      </c>
      <c r="E94" s="20" t="s">
        <v>154</v>
      </c>
      <c r="F94" s="15" t="s">
        <v>114</v>
      </c>
      <c r="G94" s="139">
        <v>5625</v>
      </c>
    </row>
    <row r="95" spans="1:7" ht="45">
      <c r="A95" s="11"/>
      <c r="B95" s="22" t="s">
        <v>172</v>
      </c>
      <c r="C95" s="17" t="s">
        <v>23</v>
      </c>
      <c r="D95" s="20" t="s">
        <v>104</v>
      </c>
      <c r="E95" s="20" t="s">
        <v>154</v>
      </c>
      <c r="F95" s="15" t="s">
        <v>117</v>
      </c>
      <c r="G95" s="139">
        <f>16+198+100+15+50+40.7+12</f>
        <v>431.7</v>
      </c>
    </row>
    <row r="96" spans="1:7" ht="60">
      <c r="A96" s="25" t="s">
        <v>237</v>
      </c>
      <c r="B96" s="59" t="s">
        <v>244</v>
      </c>
      <c r="C96" s="17" t="s">
        <v>23</v>
      </c>
      <c r="D96" s="15" t="s">
        <v>104</v>
      </c>
      <c r="E96" s="15" t="s">
        <v>204</v>
      </c>
      <c r="F96" s="15"/>
      <c r="G96" s="138">
        <f>G97</f>
        <v>150</v>
      </c>
    </row>
    <row r="97" spans="1:7" ht="30">
      <c r="A97" s="25"/>
      <c r="B97" s="36" t="s">
        <v>116</v>
      </c>
      <c r="C97" s="17" t="s">
        <v>23</v>
      </c>
      <c r="D97" s="20" t="s">
        <v>104</v>
      </c>
      <c r="E97" s="20" t="s">
        <v>204</v>
      </c>
      <c r="F97" s="15" t="s">
        <v>117</v>
      </c>
      <c r="G97" s="139">
        <v>150</v>
      </c>
    </row>
    <row r="98" spans="1:7" ht="60">
      <c r="A98" s="25" t="s">
        <v>269</v>
      </c>
      <c r="B98" s="26" t="s">
        <v>419</v>
      </c>
      <c r="C98" s="17" t="s">
        <v>23</v>
      </c>
      <c r="D98" s="15" t="s">
        <v>104</v>
      </c>
      <c r="E98" s="15" t="s">
        <v>167</v>
      </c>
      <c r="F98" s="15"/>
      <c r="G98" s="138">
        <f>G99</f>
        <v>800</v>
      </c>
    </row>
    <row r="99" spans="1:7" ht="45">
      <c r="A99" s="11"/>
      <c r="B99" s="22" t="s">
        <v>172</v>
      </c>
      <c r="C99" s="17" t="s">
        <v>23</v>
      </c>
      <c r="D99" s="20" t="s">
        <v>104</v>
      </c>
      <c r="E99" s="20" t="s">
        <v>167</v>
      </c>
      <c r="F99" s="15" t="s">
        <v>117</v>
      </c>
      <c r="G99" s="139">
        <f>600+200</f>
        <v>800</v>
      </c>
    </row>
    <row r="100" spans="1:7" ht="15.75">
      <c r="A100" s="11" t="s">
        <v>67</v>
      </c>
      <c r="B100" s="14" t="s">
        <v>85</v>
      </c>
      <c r="C100" s="17" t="s">
        <v>23</v>
      </c>
      <c r="D100" s="15" t="s">
        <v>40</v>
      </c>
      <c r="E100" s="31"/>
      <c r="F100" s="13"/>
      <c r="G100" s="138">
        <f>G101+G104</f>
        <v>18140.5</v>
      </c>
    </row>
    <row r="101" spans="1:7" ht="15.75">
      <c r="A101" s="11" t="s">
        <v>61</v>
      </c>
      <c r="B101" s="14" t="s">
        <v>60</v>
      </c>
      <c r="C101" s="17" t="s">
        <v>23</v>
      </c>
      <c r="D101" s="15" t="s">
        <v>57</v>
      </c>
      <c r="E101" s="31"/>
      <c r="F101" s="13"/>
      <c r="G101" s="138">
        <f>G102</f>
        <v>9200</v>
      </c>
    </row>
    <row r="102" spans="1:7" ht="63.75" customHeight="1">
      <c r="A102" s="25" t="s">
        <v>62</v>
      </c>
      <c r="B102" s="19" t="s">
        <v>252</v>
      </c>
      <c r="C102" s="17" t="s">
        <v>23</v>
      </c>
      <c r="D102" s="15" t="s">
        <v>57</v>
      </c>
      <c r="E102" s="15" t="s">
        <v>152</v>
      </c>
      <c r="F102" s="15"/>
      <c r="G102" s="138">
        <f>G103</f>
        <v>9200</v>
      </c>
    </row>
    <row r="103" spans="1:7" ht="45">
      <c r="A103" s="13"/>
      <c r="B103" s="22" t="s">
        <v>172</v>
      </c>
      <c r="C103" s="17" t="s">
        <v>23</v>
      </c>
      <c r="D103" s="20" t="s">
        <v>57</v>
      </c>
      <c r="E103" s="20" t="s">
        <v>152</v>
      </c>
      <c r="F103" s="15" t="s">
        <v>117</v>
      </c>
      <c r="G103" s="139">
        <f>9400-200</f>
        <v>9200</v>
      </c>
    </row>
    <row r="104" spans="1:7" ht="28.5">
      <c r="A104" s="13" t="s">
        <v>240</v>
      </c>
      <c r="B104" s="92" t="s">
        <v>270</v>
      </c>
      <c r="C104" s="17" t="s">
        <v>23</v>
      </c>
      <c r="D104" s="15" t="s">
        <v>272</v>
      </c>
      <c r="E104" s="20"/>
      <c r="F104" s="15"/>
      <c r="G104" s="138">
        <f>G105</f>
        <v>8940.5</v>
      </c>
    </row>
    <row r="105" spans="1:7" ht="60">
      <c r="A105" s="17" t="s">
        <v>271</v>
      </c>
      <c r="B105" s="32" t="s">
        <v>418</v>
      </c>
      <c r="C105" s="17" t="s">
        <v>23</v>
      </c>
      <c r="D105" s="27" t="s">
        <v>272</v>
      </c>
      <c r="E105" s="15" t="s">
        <v>155</v>
      </c>
      <c r="F105" s="15"/>
      <c r="G105" s="138">
        <f>G106+G107</f>
        <v>8940.5</v>
      </c>
    </row>
    <row r="106" spans="1:7" ht="90">
      <c r="A106" s="13"/>
      <c r="B106" s="19" t="s">
        <v>115</v>
      </c>
      <c r="C106" s="17" t="s">
        <v>23</v>
      </c>
      <c r="D106" s="29" t="s">
        <v>272</v>
      </c>
      <c r="E106" s="20" t="s">
        <v>155</v>
      </c>
      <c r="F106" s="15" t="s">
        <v>114</v>
      </c>
      <c r="G106" s="139">
        <f>5129.4+1549.1</f>
        <v>6678.5</v>
      </c>
    </row>
    <row r="107" spans="1:7" ht="45">
      <c r="A107" s="13"/>
      <c r="B107" s="55" t="s">
        <v>172</v>
      </c>
      <c r="C107" s="17" t="s">
        <v>23</v>
      </c>
      <c r="D107" s="29" t="s">
        <v>272</v>
      </c>
      <c r="E107" s="20" t="s">
        <v>155</v>
      </c>
      <c r="F107" s="15" t="s">
        <v>117</v>
      </c>
      <c r="G107" s="139">
        <f>30+100+30+2+50+2000+50</f>
        <v>2262</v>
      </c>
    </row>
    <row r="108" spans="1:7" ht="15.75">
      <c r="A108" s="11" t="s">
        <v>72</v>
      </c>
      <c r="B108" s="14" t="s">
        <v>42</v>
      </c>
      <c r="C108" s="17" t="s">
        <v>23</v>
      </c>
      <c r="D108" s="15" t="s">
        <v>43</v>
      </c>
      <c r="E108" s="20"/>
      <c r="F108" s="15"/>
      <c r="G108" s="138">
        <f>G109+G112+G115</f>
        <v>15156.3</v>
      </c>
    </row>
    <row r="109" spans="1:7" ht="15.75">
      <c r="A109" s="11" t="s">
        <v>68</v>
      </c>
      <c r="B109" s="14" t="s">
        <v>210</v>
      </c>
      <c r="C109" s="17" t="s">
        <v>23</v>
      </c>
      <c r="D109" s="15" t="s">
        <v>209</v>
      </c>
      <c r="E109" s="20"/>
      <c r="F109" s="20"/>
      <c r="G109" s="138">
        <f>G110</f>
        <v>369</v>
      </c>
    </row>
    <row r="110" spans="1:7" ht="60">
      <c r="A110" s="25" t="s">
        <v>132</v>
      </c>
      <c r="B110" s="19" t="s">
        <v>276</v>
      </c>
      <c r="C110" s="17" t="s">
        <v>23</v>
      </c>
      <c r="D110" s="20" t="s">
        <v>209</v>
      </c>
      <c r="E110" s="15" t="s">
        <v>255</v>
      </c>
      <c r="F110" s="20"/>
      <c r="G110" s="139">
        <f>G111</f>
        <v>369</v>
      </c>
    </row>
    <row r="111" spans="1:7" ht="30.75" customHeight="1">
      <c r="A111" s="17"/>
      <c r="B111" s="19" t="s">
        <v>118</v>
      </c>
      <c r="C111" s="17" t="s">
        <v>23</v>
      </c>
      <c r="D111" s="20" t="s">
        <v>209</v>
      </c>
      <c r="E111" s="20" t="s">
        <v>255</v>
      </c>
      <c r="F111" s="15" t="s">
        <v>108</v>
      </c>
      <c r="G111" s="139">
        <v>369</v>
      </c>
    </row>
    <row r="112" spans="1:7" s="84" customFormat="1" ht="15.75">
      <c r="A112" s="13" t="s">
        <v>257</v>
      </c>
      <c r="B112" s="30" t="s">
        <v>264</v>
      </c>
      <c r="C112" s="13" t="s">
        <v>23</v>
      </c>
      <c r="D112" s="15" t="s">
        <v>263</v>
      </c>
      <c r="E112" s="15"/>
      <c r="F112" s="15"/>
      <c r="G112" s="138">
        <f>G113</f>
        <v>643.9</v>
      </c>
    </row>
    <row r="113" spans="1:7" ht="60">
      <c r="A113" s="25" t="s">
        <v>258</v>
      </c>
      <c r="B113" s="19" t="s">
        <v>277</v>
      </c>
      <c r="C113" s="17" t="s">
        <v>23</v>
      </c>
      <c r="D113" s="20" t="s">
        <v>263</v>
      </c>
      <c r="E113" s="15" t="s">
        <v>159</v>
      </c>
      <c r="F113" s="20"/>
      <c r="G113" s="139">
        <f>G114</f>
        <v>643.9</v>
      </c>
    </row>
    <row r="114" spans="1:7" ht="30.75" customHeight="1">
      <c r="A114" s="17"/>
      <c r="B114" s="19" t="s">
        <v>118</v>
      </c>
      <c r="C114" s="17" t="s">
        <v>23</v>
      </c>
      <c r="D114" s="20" t="s">
        <v>263</v>
      </c>
      <c r="E114" s="20" t="s">
        <v>159</v>
      </c>
      <c r="F114" s="15" t="s">
        <v>108</v>
      </c>
      <c r="G114" s="139">
        <v>643.9</v>
      </c>
    </row>
    <row r="115" spans="1:7" ht="15.75">
      <c r="A115" s="11" t="s">
        <v>259</v>
      </c>
      <c r="B115" s="30" t="s">
        <v>44</v>
      </c>
      <c r="C115" s="17" t="s">
        <v>23</v>
      </c>
      <c r="D115" s="15" t="s">
        <v>45</v>
      </c>
      <c r="E115" s="20"/>
      <c r="F115" s="15"/>
      <c r="G115" s="138">
        <f>G116+G118+G120</f>
        <v>14143.4</v>
      </c>
    </row>
    <row r="116" spans="1:7" ht="75.75" customHeight="1">
      <c r="A116" s="17" t="s">
        <v>260</v>
      </c>
      <c r="B116" s="37" t="s">
        <v>183</v>
      </c>
      <c r="C116" s="17" t="s">
        <v>23</v>
      </c>
      <c r="D116" s="20" t="s">
        <v>45</v>
      </c>
      <c r="E116" s="15" t="s">
        <v>182</v>
      </c>
      <c r="F116" s="20"/>
      <c r="G116" s="138">
        <f>G117</f>
        <v>8146.9</v>
      </c>
    </row>
    <row r="117" spans="1:7" ht="30">
      <c r="A117" s="17"/>
      <c r="B117" s="19" t="s">
        <v>118</v>
      </c>
      <c r="C117" s="17" t="s">
        <v>23</v>
      </c>
      <c r="D117" s="20" t="s">
        <v>45</v>
      </c>
      <c r="E117" s="20" t="s">
        <v>182</v>
      </c>
      <c r="F117" s="15" t="s">
        <v>108</v>
      </c>
      <c r="G117" s="139">
        <v>8146.9</v>
      </c>
    </row>
    <row r="118" spans="1:7" ht="75">
      <c r="A118" s="17" t="s">
        <v>261</v>
      </c>
      <c r="B118" s="19" t="s">
        <v>173</v>
      </c>
      <c r="C118" s="13" t="s">
        <v>23</v>
      </c>
      <c r="D118" s="15" t="s">
        <v>45</v>
      </c>
      <c r="E118" s="15" t="s">
        <v>181</v>
      </c>
      <c r="F118" s="20"/>
      <c r="G118" s="138">
        <f>G119</f>
        <v>5996.5</v>
      </c>
    </row>
    <row r="119" spans="1:7" ht="30">
      <c r="A119" s="17"/>
      <c r="B119" s="19" t="s">
        <v>118</v>
      </c>
      <c r="C119" s="17" t="s">
        <v>23</v>
      </c>
      <c r="D119" s="20" t="s">
        <v>45</v>
      </c>
      <c r="E119" s="20" t="s">
        <v>181</v>
      </c>
      <c r="F119" s="15" t="s">
        <v>108</v>
      </c>
      <c r="G119" s="139">
        <v>5996.5</v>
      </c>
    </row>
    <row r="120" spans="1:7" s="84" customFormat="1" ht="75" hidden="1">
      <c r="A120" s="17" t="s">
        <v>262</v>
      </c>
      <c r="B120" s="59" t="s">
        <v>111</v>
      </c>
      <c r="C120" s="13" t="s">
        <v>23</v>
      </c>
      <c r="D120" s="15" t="s">
        <v>45</v>
      </c>
      <c r="E120" s="20" t="s">
        <v>154</v>
      </c>
      <c r="F120" s="15"/>
      <c r="G120" s="138">
        <f>G121</f>
        <v>0</v>
      </c>
    </row>
    <row r="121" spans="1:7" ht="90" hidden="1">
      <c r="A121" s="17"/>
      <c r="B121" s="19" t="s">
        <v>115</v>
      </c>
      <c r="C121" s="17" t="s">
        <v>23</v>
      </c>
      <c r="D121" s="20" t="s">
        <v>45</v>
      </c>
      <c r="E121" s="20" t="s">
        <v>154</v>
      </c>
      <c r="F121" s="15" t="s">
        <v>114</v>
      </c>
      <c r="G121" s="139">
        <v>0</v>
      </c>
    </row>
    <row r="122" spans="1:7" ht="15.75">
      <c r="A122" s="11" t="s">
        <v>77</v>
      </c>
      <c r="B122" s="30" t="s">
        <v>124</v>
      </c>
      <c r="C122" s="17" t="s">
        <v>23</v>
      </c>
      <c r="D122" s="15" t="s">
        <v>126</v>
      </c>
      <c r="E122" s="29"/>
      <c r="F122" s="29"/>
      <c r="G122" s="138">
        <f>G124</f>
        <v>250</v>
      </c>
    </row>
    <row r="123" spans="1:7" ht="15.75">
      <c r="A123" s="11" t="s">
        <v>73</v>
      </c>
      <c r="B123" s="30" t="s">
        <v>176</v>
      </c>
      <c r="C123" s="17" t="s">
        <v>23</v>
      </c>
      <c r="D123" s="15" t="s">
        <v>125</v>
      </c>
      <c r="E123" s="29"/>
      <c r="F123" s="29"/>
      <c r="G123" s="138">
        <f>G124</f>
        <v>250</v>
      </c>
    </row>
    <row r="124" spans="1:7" ht="90">
      <c r="A124" s="17" t="s">
        <v>74</v>
      </c>
      <c r="B124" s="19" t="s">
        <v>415</v>
      </c>
      <c r="C124" s="17" t="s">
        <v>23</v>
      </c>
      <c r="D124" s="20" t="s">
        <v>125</v>
      </c>
      <c r="E124" s="15" t="s">
        <v>168</v>
      </c>
      <c r="F124" s="15"/>
      <c r="G124" s="139">
        <f>G125</f>
        <v>250</v>
      </c>
    </row>
    <row r="125" spans="1:7" ht="45">
      <c r="A125" s="17"/>
      <c r="B125" s="22" t="s">
        <v>172</v>
      </c>
      <c r="C125" s="17" t="s">
        <v>23</v>
      </c>
      <c r="D125" s="20" t="s">
        <v>125</v>
      </c>
      <c r="E125" s="20" t="s">
        <v>168</v>
      </c>
      <c r="F125" s="15" t="s">
        <v>117</v>
      </c>
      <c r="G125" s="139">
        <v>250</v>
      </c>
    </row>
    <row r="126" spans="1:7" ht="15.75">
      <c r="A126" s="11" t="s">
        <v>94</v>
      </c>
      <c r="B126" s="30" t="s">
        <v>83</v>
      </c>
      <c r="C126" s="17" t="s">
        <v>23</v>
      </c>
      <c r="D126" s="15" t="s">
        <v>84</v>
      </c>
      <c r="E126" s="20"/>
      <c r="F126" s="15"/>
      <c r="G126" s="138">
        <f>G127</f>
        <v>2350</v>
      </c>
    </row>
    <row r="127" spans="1:7" ht="15.75">
      <c r="A127" s="11" t="s">
        <v>109</v>
      </c>
      <c r="B127" s="14" t="s">
        <v>41</v>
      </c>
      <c r="C127" s="17" t="s">
        <v>23</v>
      </c>
      <c r="D127" s="15" t="s">
        <v>82</v>
      </c>
      <c r="E127" s="38"/>
      <c r="F127" s="20"/>
      <c r="G127" s="138">
        <f>G128</f>
        <v>2350</v>
      </c>
    </row>
    <row r="128" spans="1:7" ht="75">
      <c r="A128" s="25" t="s">
        <v>122</v>
      </c>
      <c r="B128" s="19" t="s">
        <v>253</v>
      </c>
      <c r="C128" s="17" t="s">
        <v>23</v>
      </c>
      <c r="D128" s="20" t="s">
        <v>82</v>
      </c>
      <c r="E128" s="15" t="s">
        <v>160</v>
      </c>
      <c r="F128" s="15"/>
      <c r="G128" s="138">
        <f>G129</f>
        <v>2350</v>
      </c>
    </row>
    <row r="129" spans="1:7" ht="45">
      <c r="A129" s="13"/>
      <c r="B129" s="22" t="s">
        <v>172</v>
      </c>
      <c r="C129" s="17" t="s">
        <v>23</v>
      </c>
      <c r="D129" s="20" t="s">
        <v>82</v>
      </c>
      <c r="E129" s="20" t="s">
        <v>160</v>
      </c>
      <c r="F129" s="15" t="s">
        <v>117</v>
      </c>
      <c r="G129" s="139">
        <v>2350</v>
      </c>
    </row>
    <row r="130" spans="1:7" s="98" customFormat="1" ht="25.5" customHeight="1">
      <c r="A130" s="93"/>
      <c r="B130" s="94" t="s">
        <v>0</v>
      </c>
      <c r="C130" s="95"/>
      <c r="D130" s="96"/>
      <c r="E130" s="97"/>
      <c r="F130" s="96"/>
      <c r="G130" s="140">
        <f>G15+G29</f>
        <v>100443.49999999999</v>
      </c>
    </row>
    <row r="131" spans="1:7" ht="15.75">
      <c r="A131" s="39"/>
      <c r="B131" s="40"/>
      <c r="C131" s="40"/>
      <c r="D131" s="41"/>
      <c r="E131" s="42"/>
      <c r="F131" s="41"/>
      <c r="G131" s="81"/>
    </row>
  </sheetData>
  <sheetProtection/>
  <mergeCells count="17">
    <mergeCell ref="A9:G9"/>
    <mergeCell ref="A10:G10"/>
    <mergeCell ref="D1:G1"/>
    <mergeCell ref="D2:G2"/>
    <mergeCell ref="D3:G3"/>
    <mergeCell ref="D4:G4"/>
    <mergeCell ref="D5:G5"/>
    <mergeCell ref="D6:G6"/>
    <mergeCell ref="A12:G12"/>
    <mergeCell ref="A11:G11"/>
    <mergeCell ref="A13:A14"/>
    <mergeCell ref="B13:B14"/>
    <mergeCell ref="C13:C14"/>
    <mergeCell ref="D13:D14"/>
    <mergeCell ref="E13:E14"/>
    <mergeCell ref="F13:F14"/>
    <mergeCell ref="G13:G14"/>
  </mergeCells>
  <printOptions/>
  <pageMargins left="0.7874015748031497" right="0.3937007874015748" top="0.5905511811023623" bottom="0.5905511811023623" header="0.31496062992125984" footer="0.1968503937007874"/>
  <pageSetup fitToHeight="7" fitToWidth="1" horizontalDpi="600" verticalDpi="600" orientation="portrait" paperSize="9" scale="87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zoomScaleSheetLayoutView="100" zoomScalePageLayoutView="0" workbookViewId="0" topLeftCell="A1">
      <selection activeCell="B122" sqref="B122"/>
    </sheetView>
  </sheetViews>
  <sheetFormatPr defaultColWidth="8.8984375" defaultRowHeight="15"/>
  <cols>
    <col min="1" max="1" width="6.296875" style="76" customWidth="1"/>
    <col min="2" max="2" width="41.796875" style="76" customWidth="1"/>
    <col min="3" max="3" width="7.19921875" style="77" customWidth="1"/>
    <col min="4" max="4" width="11.59765625" style="78" customWidth="1"/>
    <col min="5" max="5" width="8.796875" style="78" customWidth="1"/>
    <col min="6" max="6" width="13" style="79" customWidth="1"/>
    <col min="7" max="16384" width="8.8984375" style="58" customWidth="1"/>
  </cols>
  <sheetData>
    <row r="1" spans="1:6" ht="15.75" customHeight="1">
      <c r="A1" s="60"/>
      <c r="B1" s="60"/>
      <c r="C1" s="101" t="s">
        <v>351</v>
      </c>
      <c r="D1" s="1"/>
      <c r="E1" s="101"/>
      <c r="F1" s="1"/>
    </row>
    <row r="2" spans="1:6" ht="15.75" customHeight="1">
      <c r="A2" s="60"/>
      <c r="B2" s="60"/>
      <c r="C2" s="103" t="s">
        <v>275</v>
      </c>
      <c r="D2" s="1"/>
      <c r="E2" s="103"/>
      <c r="F2" s="1"/>
    </row>
    <row r="3" spans="1:6" ht="15.75" customHeight="1">
      <c r="A3" s="60"/>
      <c r="B3" s="60"/>
      <c r="C3" s="103" t="s">
        <v>223</v>
      </c>
      <c r="D3" s="1"/>
      <c r="E3" s="103"/>
      <c r="F3" s="1"/>
    </row>
    <row r="4" spans="1:6" ht="15.75">
      <c r="A4" s="58"/>
      <c r="B4" s="58"/>
      <c r="C4" s="103" t="s">
        <v>278</v>
      </c>
      <c r="D4" s="1"/>
      <c r="E4" s="103"/>
      <c r="F4" s="1"/>
    </row>
    <row r="5" spans="1:6" ht="15.75">
      <c r="A5" s="60"/>
      <c r="B5" s="60"/>
      <c r="C5" s="191" t="s">
        <v>88</v>
      </c>
      <c r="D5" s="191"/>
      <c r="E5" s="191"/>
      <c r="F5" s="191"/>
    </row>
    <row r="6" spans="1:6" ht="15.75">
      <c r="A6" s="61"/>
      <c r="B6" s="62"/>
      <c r="C6" s="104" t="s">
        <v>411</v>
      </c>
      <c r="D6" s="60"/>
      <c r="E6" s="104"/>
      <c r="F6" s="60"/>
    </row>
    <row r="7" spans="1:6" ht="15.75">
      <c r="A7" s="61"/>
      <c r="B7" s="62"/>
      <c r="C7" s="63"/>
      <c r="D7" s="63"/>
      <c r="E7" s="63"/>
      <c r="F7" s="64"/>
    </row>
    <row r="8" spans="1:6" ht="15.75">
      <c r="A8" s="61"/>
      <c r="B8" s="62"/>
      <c r="C8" s="65"/>
      <c r="D8" s="65"/>
      <c r="E8" s="65"/>
      <c r="F8" s="64"/>
    </row>
    <row r="9" spans="1:6" s="66" customFormat="1" ht="20.25">
      <c r="A9" s="193" t="s">
        <v>203</v>
      </c>
      <c r="B9" s="193"/>
      <c r="C9" s="193"/>
      <c r="D9" s="193"/>
      <c r="E9" s="193"/>
      <c r="F9" s="193"/>
    </row>
    <row r="10" spans="1:6" s="66" customFormat="1" ht="20.25">
      <c r="A10" s="193" t="s">
        <v>199</v>
      </c>
      <c r="B10" s="193"/>
      <c r="C10" s="193"/>
      <c r="D10" s="193"/>
      <c r="E10" s="193"/>
      <c r="F10" s="193"/>
    </row>
    <row r="11" spans="1:6" s="66" customFormat="1" ht="20.25">
      <c r="A11" s="193" t="s">
        <v>410</v>
      </c>
      <c r="B11" s="193"/>
      <c r="C11" s="193"/>
      <c r="D11" s="193"/>
      <c r="E11" s="193"/>
      <c r="F11" s="193"/>
    </row>
    <row r="12" spans="1:6" s="66" customFormat="1" ht="20.25">
      <c r="A12" s="193" t="s">
        <v>354</v>
      </c>
      <c r="B12" s="193"/>
      <c r="C12" s="193"/>
      <c r="D12" s="193"/>
      <c r="E12" s="193"/>
      <c r="F12" s="193"/>
    </row>
    <row r="13" spans="1:6" s="66" customFormat="1" ht="20.25">
      <c r="A13" s="88"/>
      <c r="B13" s="88"/>
      <c r="C13" s="88"/>
      <c r="D13" s="88"/>
      <c r="E13" s="88"/>
      <c r="F13" s="88"/>
    </row>
    <row r="14" spans="1:6" s="67" customFormat="1" ht="24.75" customHeight="1">
      <c r="A14" s="192" t="s">
        <v>1</v>
      </c>
      <c r="B14" s="190" t="s">
        <v>2</v>
      </c>
      <c r="C14" s="190" t="s">
        <v>3</v>
      </c>
      <c r="D14" s="189" t="s">
        <v>4</v>
      </c>
      <c r="E14" s="189" t="s">
        <v>110</v>
      </c>
      <c r="F14" s="184" t="s">
        <v>242</v>
      </c>
    </row>
    <row r="15" spans="1:6" s="67" customFormat="1" ht="24.75" customHeight="1">
      <c r="A15" s="175"/>
      <c r="B15" s="175"/>
      <c r="C15" s="175"/>
      <c r="D15" s="175"/>
      <c r="E15" s="175"/>
      <c r="F15" s="175"/>
    </row>
    <row r="16" spans="1:6" ht="15.75">
      <c r="A16" s="13" t="s">
        <v>7</v>
      </c>
      <c r="B16" s="14" t="s">
        <v>8</v>
      </c>
      <c r="C16" s="15" t="s">
        <v>10</v>
      </c>
      <c r="D16" s="16"/>
      <c r="E16" s="13"/>
      <c r="F16" s="141">
        <f>F17+F20+F38+F29+F41</f>
        <v>17625.8</v>
      </c>
    </row>
    <row r="17" spans="1:6" ht="42.75">
      <c r="A17" s="13" t="s">
        <v>11</v>
      </c>
      <c r="B17" s="14" t="s">
        <v>46</v>
      </c>
      <c r="C17" s="15" t="s">
        <v>12</v>
      </c>
      <c r="D17" s="18"/>
      <c r="E17" s="15"/>
      <c r="F17" s="142">
        <f>F18</f>
        <v>1380.2</v>
      </c>
    </row>
    <row r="18" spans="1:6" ht="30">
      <c r="A18" s="17" t="s">
        <v>13</v>
      </c>
      <c r="B18" s="19" t="s">
        <v>14</v>
      </c>
      <c r="C18" s="20" t="s">
        <v>12</v>
      </c>
      <c r="D18" s="15" t="s">
        <v>147</v>
      </c>
      <c r="E18" s="15"/>
      <c r="F18" s="142">
        <f>F19</f>
        <v>1380.2</v>
      </c>
    </row>
    <row r="19" spans="1:6" ht="62.25" customHeight="1">
      <c r="A19" s="17"/>
      <c r="B19" s="19" t="s">
        <v>115</v>
      </c>
      <c r="C19" s="20" t="s">
        <v>12</v>
      </c>
      <c r="D19" s="20" t="s">
        <v>147</v>
      </c>
      <c r="E19" s="15" t="s">
        <v>114</v>
      </c>
      <c r="F19" s="143">
        <f>Ведомственная!G19</f>
        <v>1380.2</v>
      </c>
    </row>
    <row r="20" spans="1:6" ht="57">
      <c r="A20" s="13" t="s">
        <v>15</v>
      </c>
      <c r="B20" s="14" t="s">
        <v>47</v>
      </c>
      <c r="C20" s="15" t="s">
        <v>16</v>
      </c>
      <c r="D20" s="15"/>
      <c r="E20" s="15"/>
      <c r="F20" s="142">
        <f>F21+F25+F27</f>
        <v>5773.3</v>
      </c>
    </row>
    <row r="21" spans="1:6" ht="45">
      <c r="A21" s="17" t="s">
        <v>17</v>
      </c>
      <c r="B21" s="19" t="s">
        <v>18</v>
      </c>
      <c r="C21" s="20" t="s">
        <v>16</v>
      </c>
      <c r="D21" s="15" t="s">
        <v>148</v>
      </c>
      <c r="E21" s="15"/>
      <c r="F21" s="142">
        <f>F22+F24+F23</f>
        <v>5537.3</v>
      </c>
    </row>
    <row r="22" spans="1:6" ht="75">
      <c r="A22" s="17"/>
      <c r="B22" s="19" t="s">
        <v>115</v>
      </c>
      <c r="C22" s="20" t="s">
        <v>16</v>
      </c>
      <c r="D22" s="20" t="s">
        <v>148</v>
      </c>
      <c r="E22" s="15" t="s">
        <v>114</v>
      </c>
      <c r="F22" s="143">
        <f>Ведомственная!G22</f>
        <v>3463.8</v>
      </c>
    </row>
    <row r="23" spans="1:6" ht="30">
      <c r="A23" s="17"/>
      <c r="B23" s="22" t="s">
        <v>172</v>
      </c>
      <c r="C23" s="20" t="s">
        <v>16</v>
      </c>
      <c r="D23" s="20" t="s">
        <v>148</v>
      </c>
      <c r="E23" s="15" t="s">
        <v>117</v>
      </c>
      <c r="F23" s="143">
        <f>Ведомственная!G23</f>
        <v>1909.5</v>
      </c>
    </row>
    <row r="24" spans="1:6" ht="15.75">
      <c r="A24" s="17"/>
      <c r="B24" s="19" t="s">
        <v>120</v>
      </c>
      <c r="C24" s="20" t="s">
        <v>16</v>
      </c>
      <c r="D24" s="20" t="s">
        <v>148</v>
      </c>
      <c r="E24" s="15" t="s">
        <v>119</v>
      </c>
      <c r="F24" s="143">
        <f>Ведомственная!G24</f>
        <v>164</v>
      </c>
    </row>
    <row r="25" spans="1:6" ht="60">
      <c r="A25" s="17" t="s">
        <v>127</v>
      </c>
      <c r="B25" s="19" t="s">
        <v>86</v>
      </c>
      <c r="C25" s="15" t="s">
        <v>16</v>
      </c>
      <c r="D25" s="15" t="s">
        <v>149</v>
      </c>
      <c r="E25" s="20"/>
      <c r="F25" s="142">
        <f>F26</f>
        <v>140</v>
      </c>
    </row>
    <row r="26" spans="1:6" ht="75">
      <c r="A26" s="17"/>
      <c r="B26" s="19" t="s">
        <v>115</v>
      </c>
      <c r="C26" s="20" t="s">
        <v>16</v>
      </c>
      <c r="D26" s="20" t="s">
        <v>149</v>
      </c>
      <c r="E26" s="15" t="s">
        <v>114</v>
      </c>
      <c r="F26" s="143">
        <f>Ведомственная!G26</f>
        <v>140</v>
      </c>
    </row>
    <row r="27" spans="1:6" ht="45">
      <c r="A27" s="17"/>
      <c r="B27" s="23" t="s">
        <v>87</v>
      </c>
      <c r="C27" s="20" t="s">
        <v>16</v>
      </c>
      <c r="D27" s="20" t="s">
        <v>171</v>
      </c>
      <c r="E27" s="15"/>
      <c r="F27" s="142">
        <f>F28</f>
        <v>96</v>
      </c>
    </row>
    <row r="28" spans="1:6" ht="15.75">
      <c r="A28" s="17"/>
      <c r="B28" s="23" t="s">
        <v>120</v>
      </c>
      <c r="C28" s="20" t="s">
        <v>16</v>
      </c>
      <c r="D28" s="20" t="s">
        <v>171</v>
      </c>
      <c r="E28" s="15" t="s">
        <v>119</v>
      </c>
      <c r="F28" s="143">
        <f>Ведомственная!G28</f>
        <v>96</v>
      </c>
    </row>
    <row r="29" spans="1:6" ht="57">
      <c r="A29" s="13" t="s">
        <v>135</v>
      </c>
      <c r="B29" s="14" t="s">
        <v>48</v>
      </c>
      <c r="C29" s="15" t="s">
        <v>25</v>
      </c>
      <c r="D29" s="20"/>
      <c r="E29" s="20"/>
      <c r="F29" s="142">
        <f>F32+F30+F35</f>
        <v>9754.5</v>
      </c>
    </row>
    <row r="30" spans="1:6" ht="30">
      <c r="A30" s="17" t="s">
        <v>136</v>
      </c>
      <c r="B30" s="19" t="s">
        <v>27</v>
      </c>
      <c r="C30" s="20" t="s">
        <v>25</v>
      </c>
      <c r="D30" s="15" t="s">
        <v>150</v>
      </c>
      <c r="E30" s="20"/>
      <c r="F30" s="142">
        <f>F31</f>
        <v>1380.2</v>
      </c>
    </row>
    <row r="31" spans="1:6" ht="75">
      <c r="A31" s="17"/>
      <c r="B31" s="19" t="s">
        <v>115</v>
      </c>
      <c r="C31" s="20" t="s">
        <v>25</v>
      </c>
      <c r="D31" s="20" t="s">
        <v>150</v>
      </c>
      <c r="E31" s="15" t="s">
        <v>114</v>
      </c>
      <c r="F31" s="143">
        <f>Ведомственная!G33</f>
        <v>1380.2</v>
      </c>
    </row>
    <row r="32" spans="1:6" ht="30">
      <c r="A32" s="17" t="s">
        <v>137</v>
      </c>
      <c r="B32" s="26" t="s">
        <v>29</v>
      </c>
      <c r="C32" s="20" t="s">
        <v>25</v>
      </c>
      <c r="D32" s="15" t="s">
        <v>151</v>
      </c>
      <c r="E32" s="20"/>
      <c r="F32" s="142">
        <f>F33+F34</f>
        <v>5451.7</v>
      </c>
    </row>
    <row r="33" spans="1:6" ht="75">
      <c r="A33" s="17"/>
      <c r="B33" s="19" t="s">
        <v>115</v>
      </c>
      <c r="C33" s="20" t="s">
        <v>25</v>
      </c>
      <c r="D33" s="20" t="s">
        <v>151</v>
      </c>
      <c r="E33" s="15" t="s">
        <v>114</v>
      </c>
      <c r="F33" s="143">
        <f>Ведомственная!G35</f>
        <v>4923.2</v>
      </c>
    </row>
    <row r="34" spans="1:6" ht="30">
      <c r="A34" s="17"/>
      <c r="B34" s="22" t="s">
        <v>172</v>
      </c>
      <c r="C34" s="20" t="s">
        <v>25</v>
      </c>
      <c r="D34" s="20" t="s">
        <v>151</v>
      </c>
      <c r="E34" s="15" t="s">
        <v>117</v>
      </c>
      <c r="F34" s="143">
        <f>Ведомственная!G36</f>
        <v>528.5</v>
      </c>
    </row>
    <row r="35" spans="1:6" ht="60.75" customHeight="1">
      <c r="A35" s="13" t="s">
        <v>187</v>
      </c>
      <c r="B35" s="23" t="s">
        <v>180</v>
      </c>
      <c r="C35" s="20" t="s">
        <v>25</v>
      </c>
      <c r="D35" s="15" t="s">
        <v>184</v>
      </c>
      <c r="E35" s="20"/>
      <c r="F35" s="142">
        <f>F36+F37</f>
        <v>2922.6</v>
      </c>
    </row>
    <row r="36" spans="1:6" ht="75">
      <c r="A36" s="17"/>
      <c r="B36" s="19" t="s">
        <v>115</v>
      </c>
      <c r="C36" s="20" t="s">
        <v>25</v>
      </c>
      <c r="D36" s="20" t="s">
        <v>184</v>
      </c>
      <c r="E36" s="15" t="s">
        <v>114</v>
      </c>
      <c r="F36" s="143">
        <f>Ведомственная!G38</f>
        <v>2710.5</v>
      </c>
    </row>
    <row r="37" spans="1:6" ht="30">
      <c r="A37" s="17"/>
      <c r="B37" s="22" t="s">
        <v>172</v>
      </c>
      <c r="C37" s="20" t="s">
        <v>25</v>
      </c>
      <c r="D37" s="20" t="s">
        <v>184</v>
      </c>
      <c r="E37" s="15" t="s">
        <v>117</v>
      </c>
      <c r="F37" s="143">
        <f>Ведомственная!G39</f>
        <v>212.1</v>
      </c>
    </row>
    <row r="38" spans="1:6" ht="19.5" customHeight="1">
      <c r="A38" s="13" t="s">
        <v>188</v>
      </c>
      <c r="B38" s="30" t="s">
        <v>96</v>
      </c>
      <c r="C38" s="15" t="s">
        <v>100</v>
      </c>
      <c r="D38" s="20"/>
      <c r="E38" s="15"/>
      <c r="F38" s="142">
        <f>F39</f>
        <v>20</v>
      </c>
    </row>
    <row r="39" spans="1:6" ht="21" customHeight="1">
      <c r="A39" s="17"/>
      <c r="B39" s="19" t="s">
        <v>97</v>
      </c>
      <c r="C39" s="20" t="s">
        <v>100</v>
      </c>
      <c r="D39" s="15" t="s">
        <v>169</v>
      </c>
      <c r="E39" s="15"/>
      <c r="F39" s="143">
        <f>F40</f>
        <v>20</v>
      </c>
    </row>
    <row r="40" spans="1:6" ht="15.75" customHeight="1">
      <c r="A40" s="17"/>
      <c r="B40" s="19" t="s">
        <v>120</v>
      </c>
      <c r="C40" s="20" t="s">
        <v>100</v>
      </c>
      <c r="D40" s="20" t="s">
        <v>169</v>
      </c>
      <c r="E40" s="15" t="s">
        <v>119</v>
      </c>
      <c r="F40" s="143">
        <f>Ведомственная!G42</f>
        <v>20</v>
      </c>
    </row>
    <row r="41" spans="1:6" ht="15.75">
      <c r="A41" s="13" t="s">
        <v>189</v>
      </c>
      <c r="B41" s="14" t="s">
        <v>19</v>
      </c>
      <c r="C41" s="15" t="s">
        <v>80</v>
      </c>
      <c r="D41" s="20"/>
      <c r="E41" s="20"/>
      <c r="F41" s="142">
        <f>F42+F44+F46</f>
        <v>697.8</v>
      </c>
    </row>
    <row r="42" spans="1:6" ht="60.75" customHeight="1">
      <c r="A42" s="17" t="s">
        <v>368</v>
      </c>
      <c r="B42" s="19" t="s">
        <v>179</v>
      </c>
      <c r="C42" s="20" t="s">
        <v>80</v>
      </c>
      <c r="D42" s="15" t="s">
        <v>178</v>
      </c>
      <c r="E42" s="20"/>
      <c r="F42" s="142">
        <f>F43</f>
        <v>7.8</v>
      </c>
    </row>
    <row r="43" spans="1:6" ht="30">
      <c r="A43" s="17"/>
      <c r="B43" s="22" t="s">
        <v>172</v>
      </c>
      <c r="C43" s="20" t="s">
        <v>80</v>
      </c>
      <c r="D43" s="20" t="s">
        <v>178</v>
      </c>
      <c r="E43" s="15" t="s">
        <v>117</v>
      </c>
      <c r="F43" s="143">
        <f>Ведомственная!G45</f>
        <v>7.8</v>
      </c>
    </row>
    <row r="44" spans="1:6" ht="15.75">
      <c r="A44" s="17" t="s">
        <v>369</v>
      </c>
      <c r="B44" s="19" t="s">
        <v>90</v>
      </c>
      <c r="C44" s="20" t="s">
        <v>80</v>
      </c>
      <c r="D44" s="16" t="s">
        <v>170</v>
      </c>
      <c r="E44" s="15"/>
      <c r="F44" s="142">
        <f>F45</f>
        <v>210</v>
      </c>
    </row>
    <row r="45" spans="1:6" ht="30">
      <c r="A45" s="17"/>
      <c r="B45" s="22" t="s">
        <v>172</v>
      </c>
      <c r="C45" s="20" t="s">
        <v>80</v>
      </c>
      <c r="D45" s="31" t="s">
        <v>170</v>
      </c>
      <c r="E45" s="15" t="s">
        <v>117</v>
      </c>
      <c r="F45" s="143">
        <f>Ведомственная!G47</f>
        <v>210</v>
      </c>
    </row>
    <row r="46" spans="1:6" ht="45">
      <c r="A46" s="17" t="s">
        <v>370</v>
      </c>
      <c r="B46" s="59" t="s">
        <v>248</v>
      </c>
      <c r="C46" s="20" t="s">
        <v>80</v>
      </c>
      <c r="D46" s="15" t="s">
        <v>153</v>
      </c>
      <c r="E46" s="15"/>
      <c r="F46" s="142">
        <f>F47</f>
        <v>480</v>
      </c>
    </row>
    <row r="47" spans="1:6" ht="30">
      <c r="A47" s="68"/>
      <c r="B47" s="22" t="s">
        <v>172</v>
      </c>
      <c r="C47" s="20" t="s">
        <v>80</v>
      </c>
      <c r="D47" s="20" t="s">
        <v>153</v>
      </c>
      <c r="E47" s="15" t="s">
        <v>117</v>
      </c>
      <c r="F47" s="143">
        <f>Ведомственная!G49</f>
        <v>480</v>
      </c>
    </row>
    <row r="48" spans="1:6" ht="28.5" customHeight="1">
      <c r="A48" s="13" t="s">
        <v>22</v>
      </c>
      <c r="B48" s="14" t="s">
        <v>31</v>
      </c>
      <c r="C48" s="15" t="s">
        <v>32</v>
      </c>
      <c r="D48" s="20"/>
      <c r="E48" s="20"/>
      <c r="F48" s="142">
        <f>F49+F52</f>
        <v>700</v>
      </c>
    </row>
    <row r="49" spans="1:6" ht="42.75">
      <c r="A49" s="13" t="s">
        <v>24</v>
      </c>
      <c r="B49" s="14" t="s">
        <v>408</v>
      </c>
      <c r="C49" s="15" t="s">
        <v>409</v>
      </c>
      <c r="D49" s="20"/>
      <c r="E49" s="20"/>
      <c r="F49" s="142">
        <f>F50</f>
        <v>250</v>
      </c>
    </row>
    <row r="50" spans="1:6" ht="60">
      <c r="A50" s="17" t="s">
        <v>26</v>
      </c>
      <c r="B50" s="19" t="s">
        <v>245</v>
      </c>
      <c r="C50" s="20" t="s">
        <v>409</v>
      </c>
      <c r="D50" s="15" t="s">
        <v>156</v>
      </c>
      <c r="E50" s="15"/>
      <c r="F50" s="142">
        <f>F51</f>
        <v>250</v>
      </c>
    </row>
    <row r="51" spans="1:6" ht="30">
      <c r="A51" s="17"/>
      <c r="B51" s="22" t="s">
        <v>172</v>
      </c>
      <c r="C51" s="20" t="s">
        <v>409</v>
      </c>
      <c r="D51" s="20" t="s">
        <v>156</v>
      </c>
      <c r="E51" s="15" t="s">
        <v>117</v>
      </c>
      <c r="F51" s="143">
        <f>Ведомственная!G53</f>
        <v>250</v>
      </c>
    </row>
    <row r="52" spans="1:6" ht="28.5" customHeight="1">
      <c r="A52" s="13" t="s">
        <v>128</v>
      </c>
      <c r="B52" s="30" t="s">
        <v>50</v>
      </c>
      <c r="C52" s="15" t="s">
        <v>49</v>
      </c>
      <c r="D52" s="15"/>
      <c r="E52" s="15"/>
      <c r="F52" s="142">
        <f>F53+F59+F55+F57</f>
        <v>450</v>
      </c>
    </row>
    <row r="53" spans="1:6" ht="75">
      <c r="A53" s="17" t="s">
        <v>129</v>
      </c>
      <c r="B53" s="19" t="s">
        <v>254</v>
      </c>
      <c r="C53" s="20" t="s">
        <v>49</v>
      </c>
      <c r="D53" s="15" t="s">
        <v>163</v>
      </c>
      <c r="E53" s="15"/>
      <c r="F53" s="142">
        <f>F54</f>
        <v>100</v>
      </c>
    </row>
    <row r="54" spans="1:6" ht="30">
      <c r="A54" s="17"/>
      <c r="B54" s="22" t="s">
        <v>172</v>
      </c>
      <c r="C54" s="20" t="s">
        <v>49</v>
      </c>
      <c r="D54" s="20" t="s">
        <v>163</v>
      </c>
      <c r="E54" s="15" t="s">
        <v>117</v>
      </c>
      <c r="F54" s="143">
        <f>Ведомственная!G56</f>
        <v>100</v>
      </c>
    </row>
    <row r="55" spans="1:6" ht="60">
      <c r="A55" s="17" t="s">
        <v>138</v>
      </c>
      <c r="B55" s="19" t="s">
        <v>251</v>
      </c>
      <c r="C55" s="20" t="s">
        <v>49</v>
      </c>
      <c r="D55" s="15" t="s">
        <v>164</v>
      </c>
      <c r="E55" s="20"/>
      <c r="F55" s="142">
        <f>F56</f>
        <v>100</v>
      </c>
    </row>
    <row r="56" spans="1:6" ht="30">
      <c r="A56" s="17"/>
      <c r="B56" s="22" t="s">
        <v>172</v>
      </c>
      <c r="C56" s="20" t="s">
        <v>49</v>
      </c>
      <c r="D56" s="20" t="s">
        <v>164</v>
      </c>
      <c r="E56" s="15" t="s">
        <v>117</v>
      </c>
      <c r="F56" s="143">
        <f>Ведомственная!G58</f>
        <v>100</v>
      </c>
    </row>
    <row r="57" spans="1:6" ht="75">
      <c r="A57" s="17" t="s">
        <v>139</v>
      </c>
      <c r="B57" s="19" t="s">
        <v>420</v>
      </c>
      <c r="C57" s="20" t="s">
        <v>49</v>
      </c>
      <c r="D57" s="15" t="s">
        <v>165</v>
      </c>
      <c r="E57" s="20"/>
      <c r="F57" s="142">
        <f>F58</f>
        <v>100</v>
      </c>
    </row>
    <row r="58" spans="1:6" ht="30">
      <c r="A58" s="17"/>
      <c r="B58" s="22" t="s">
        <v>172</v>
      </c>
      <c r="C58" s="20" t="s">
        <v>49</v>
      </c>
      <c r="D58" s="20" t="s">
        <v>165</v>
      </c>
      <c r="E58" s="15" t="s">
        <v>117</v>
      </c>
      <c r="F58" s="143">
        <f>Ведомственная!G60</f>
        <v>100</v>
      </c>
    </row>
    <row r="59" spans="1:6" ht="60">
      <c r="A59" s="17" t="s">
        <v>140</v>
      </c>
      <c r="B59" s="26" t="s">
        <v>246</v>
      </c>
      <c r="C59" s="20" t="s">
        <v>49</v>
      </c>
      <c r="D59" s="16" t="s">
        <v>166</v>
      </c>
      <c r="E59" s="15"/>
      <c r="F59" s="142">
        <f>F60</f>
        <v>150</v>
      </c>
    </row>
    <row r="60" spans="1:6" ht="30">
      <c r="A60" s="17"/>
      <c r="B60" s="22" t="s">
        <v>172</v>
      </c>
      <c r="C60" s="20" t="s">
        <v>49</v>
      </c>
      <c r="D60" s="31" t="s">
        <v>166</v>
      </c>
      <c r="E60" s="15" t="s">
        <v>117</v>
      </c>
      <c r="F60" s="143">
        <f>Ведомственная!G62</f>
        <v>150</v>
      </c>
    </row>
    <row r="61" spans="1:6" ht="15.75">
      <c r="A61" s="13" t="s">
        <v>30</v>
      </c>
      <c r="B61" s="83" t="s">
        <v>227</v>
      </c>
      <c r="C61" s="15" t="s">
        <v>226</v>
      </c>
      <c r="D61" s="31"/>
      <c r="E61" s="15"/>
      <c r="F61" s="142">
        <f>F62+F65</f>
        <v>250</v>
      </c>
    </row>
    <row r="62" spans="1:6" ht="15.75" customHeight="1">
      <c r="A62" s="13" t="s">
        <v>33</v>
      </c>
      <c r="B62" s="83" t="s">
        <v>228</v>
      </c>
      <c r="C62" s="15" t="s">
        <v>224</v>
      </c>
      <c r="D62" s="31"/>
      <c r="E62" s="15"/>
      <c r="F62" s="142">
        <f>F63</f>
        <v>200</v>
      </c>
    </row>
    <row r="63" spans="1:6" ht="45">
      <c r="A63" s="17" t="s">
        <v>193</v>
      </c>
      <c r="B63" s="22" t="s">
        <v>249</v>
      </c>
      <c r="C63" s="20" t="s">
        <v>224</v>
      </c>
      <c r="D63" s="89">
        <v>5100100100</v>
      </c>
      <c r="E63" s="15"/>
      <c r="F63" s="142">
        <f>F64</f>
        <v>200</v>
      </c>
    </row>
    <row r="64" spans="1:6" ht="30">
      <c r="A64" s="17"/>
      <c r="B64" s="22" t="s">
        <v>172</v>
      </c>
      <c r="C64" s="20" t="s">
        <v>224</v>
      </c>
      <c r="D64" s="89">
        <v>5100100100</v>
      </c>
      <c r="E64" s="15" t="s">
        <v>117</v>
      </c>
      <c r="F64" s="143">
        <f>Ведомственная!G66</f>
        <v>200</v>
      </c>
    </row>
    <row r="65" spans="1:6" ht="15.75" customHeight="1">
      <c r="A65" s="13" t="s">
        <v>51</v>
      </c>
      <c r="B65" s="86" t="s">
        <v>230</v>
      </c>
      <c r="C65" s="15" t="s">
        <v>225</v>
      </c>
      <c r="D65" s="31"/>
      <c r="E65" s="15"/>
      <c r="F65" s="142">
        <f>F66</f>
        <v>50</v>
      </c>
    </row>
    <row r="66" spans="1:6" ht="45">
      <c r="A66" s="17" t="s">
        <v>52</v>
      </c>
      <c r="B66" s="85" t="s">
        <v>229</v>
      </c>
      <c r="C66" s="20" t="s">
        <v>225</v>
      </c>
      <c r="D66" s="89">
        <v>5450100100</v>
      </c>
      <c r="E66" s="15"/>
      <c r="F66" s="142">
        <f>F67</f>
        <v>50</v>
      </c>
    </row>
    <row r="67" spans="1:6" ht="30">
      <c r="A67" s="17"/>
      <c r="B67" s="22" t="s">
        <v>172</v>
      </c>
      <c r="C67" s="20" t="s">
        <v>225</v>
      </c>
      <c r="D67" s="89">
        <v>5450100100</v>
      </c>
      <c r="E67" s="15" t="s">
        <v>117</v>
      </c>
      <c r="F67" s="143">
        <f>Ведомственная!G69</f>
        <v>50</v>
      </c>
    </row>
    <row r="68" spans="1:6" ht="15.75">
      <c r="A68" s="13" t="s">
        <v>30</v>
      </c>
      <c r="B68" s="14" t="s">
        <v>56</v>
      </c>
      <c r="C68" s="15" t="s">
        <v>55</v>
      </c>
      <c r="D68" s="20"/>
      <c r="E68" s="20"/>
      <c r="F68" s="142">
        <f>F69</f>
        <v>38714.2</v>
      </c>
    </row>
    <row r="69" spans="1:6" ht="15.75">
      <c r="A69" s="13" t="s">
        <v>33</v>
      </c>
      <c r="B69" s="30" t="s">
        <v>65</v>
      </c>
      <c r="C69" s="15" t="s">
        <v>66</v>
      </c>
      <c r="D69" s="20"/>
      <c r="E69" s="20"/>
      <c r="F69" s="142">
        <f>F70</f>
        <v>38714.2</v>
      </c>
    </row>
    <row r="70" spans="1:6" ht="28.5">
      <c r="A70" s="17"/>
      <c r="B70" s="30" t="s">
        <v>93</v>
      </c>
      <c r="C70" s="20" t="s">
        <v>66</v>
      </c>
      <c r="D70" s="15" t="s">
        <v>174</v>
      </c>
      <c r="E70" s="20"/>
      <c r="F70" s="142">
        <f>F71+F73</f>
        <v>38714.2</v>
      </c>
    </row>
    <row r="71" spans="1:6" ht="30">
      <c r="A71" s="17" t="s">
        <v>35</v>
      </c>
      <c r="B71" s="19" t="s">
        <v>243</v>
      </c>
      <c r="C71" s="20" t="s">
        <v>66</v>
      </c>
      <c r="D71" s="15" t="s">
        <v>161</v>
      </c>
      <c r="E71" s="20"/>
      <c r="F71" s="142">
        <f>F72</f>
        <v>6000</v>
      </c>
    </row>
    <row r="72" spans="1:6" ht="30">
      <c r="A72" s="17"/>
      <c r="B72" s="22" t="s">
        <v>172</v>
      </c>
      <c r="C72" s="20" t="s">
        <v>66</v>
      </c>
      <c r="D72" s="20" t="s">
        <v>161</v>
      </c>
      <c r="E72" s="15" t="s">
        <v>117</v>
      </c>
      <c r="F72" s="143">
        <f>Ведомственная!G74</f>
        <v>6000</v>
      </c>
    </row>
    <row r="73" spans="1:6" ht="75">
      <c r="A73" s="17" t="s">
        <v>193</v>
      </c>
      <c r="B73" s="19" t="s">
        <v>407</v>
      </c>
      <c r="C73" s="29" t="s">
        <v>66</v>
      </c>
      <c r="D73" s="15"/>
      <c r="E73" s="15"/>
      <c r="F73" s="138">
        <f>F74+F76+F78+F80</f>
        <v>32714.2</v>
      </c>
    </row>
    <row r="74" spans="1:6" ht="45">
      <c r="A74" s="69" t="s">
        <v>194</v>
      </c>
      <c r="B74" s="46" t="s">
        <v>405</v>
      </c>
      <c r="C74" s="29" t="s">
        <v>66</v>
      </c>
      <c r="D74" s="15" t="s">
        <v>395</v>
      </c>
      <c r="E74" s="15"/>
      <c r="F74" s="139">
        <f>F75</f>
        <v>26573.7</v>
      </c>
    </row>
    <row r="75" spans="1:6" ht="30">
      <c r="A75" s="69"/>
      <c r="B75" s="22" t="s">
        <v>172</v>
      </c>
      <c r="C75" s="29" t="s">
        <v>66</v>
      </c>
      <c r="D75" s="20" t="s">
        <v>395</v>
      </c>
      <c r="E75" s="27" t="s">
        <v>117</v>
      </c>
      <c r="F75" s="139">
        <v>26573.7</v>
      </c>
    </row>
    <row r="76" spans="1:6" ht="45">
      <c r="A76" s="69" t="s">
        <v>195</v>
      </c>
      <c r="B76" s="33" t="s">
        <v>406</v>
      </c>
      <c r="C76" s="29" t="s">
        <v>66</v>
      </c>
      <c r="D76" s="15" t="s">
        <v>399</v>
      </c>
      <c r="E76" s="15"/>
      <c r="F76" s="139">
        <f>F77</f>
        <v>1398.7</v>
      </c>
    </row>
    <row r="77" spans="1:6" ht="30">
      <c r="A77" s="69"/>
      <c r="B77" s="22" t="s">
        <v>172</v>
      </c>
      <c r="C77" s="29" t="s">
        <v>66</v>
      </c>
      <c r="D77" s="20" t="s">
        <v>399</v>
      </c>
      <c r="E77" s="27" t="s">
        <v>117</v>
      </c>
      <c r="F77" s="139">
        <v>1398.7</v>
      </c>
    </row>
    <row r="78" spans="1:6" ht="45">
      <c r="A78" s="69" t="s">
        <v>401</v>
      </c>
      <c r="B78" s="46" t="s">
        <v>403</v>
      </c>
      <c r="C78" s="29" t="s">
        <v>66</v>
      </c>
      <c r="D78" s="15" t="s">
        <v>396</v>
      </c>
      <c r="E78" s="15"/>
      <c r="F78" s="139">
        <f>F79</f>
        <v>3426.3</v>
      </c>
    </row>
    <row r="79" spans="1:6" ht="30">
      <c r="A79" s="69"/>
      <c r="B79" s="22" t="s">
        <v>172</v>
      </c>
      <c r="C79" s="29" t="s">
        <v>66</v>
      </c>
      <c r="D79" s="20" t="s">
        <v>396</v>
      </c>
      <c r="E79" s="27" t="s">
        <v>117</v>
      </c>
      <c r="F79" s="139">
        <v>3426.3</v>
      </c>
    </row>
    <row r="80" spans="1:6" ht="45">
      <c r="A80" s="69" t="s">
        <v>402</v>
      </c>
      <c r="B80" s="33" t="s">
        <v>404</v>
      </c>
      <c r="C80" s="29" t="s">
        <v>66</v>
      </c>
      <c r="D80" s="15" t="s">
        <v>400</v>
      </c>
      <c r="E80" s="15"/>
      <c r="F80" s="139">
        <f>F81</f>
        <v>1315.5</v>
      </c>
    </row>
    <row r="81" spans="1:6" ht="30">
      <c r="A81" s="69"/>
      <c r="B81" s="22" t="s">
        <v>172</v>
      </c>
      <c r="C81" s="29" t="s">
        <v>66</v>
      </c>
      <c r="D81" s="20" t="s">
        <v>400</v>
      </c>
      <c r="E81" s="27" t="s">
        <v>117</v>
      </c>
      <c r="F81" s="139">
        <v>1315.5</v>
      </c>
    </row>
    <row r="82" spans="1:6" ht="15.75">
      <c r="A82" s="13" t="s">
        <v>36</v>
      </c>
      <c r="B82" s="30" t="s">
        <v>79</v>
      </c>
      <c r="C82" s="15" t="s">
        <v>75</v>
      </c>
      <c r="D82" s="20"/>
      <c r="E82" s="20"/>
      <c r="F82" s="142">
        <f>F83</f>
        <v>200</v>
      </c>
    </row>
    <row r="83" spans="1:6" ht="28.5">
      <c r="A83" s="13" t="s">
        <v>37</v>
      </c>
      <c r="B83" s="30" t="s">
        <v>78</v>
      </c>
      <c r="C83" s="15" t="s">
        <v>76</v>
      </c>
      <c r="D83" s="20"/>
      <c r="E83" s="20"/>
      <c r="F83" s="142">
        <f>F84</f>
        <v>200</v>
      </c>
    </row>
    <row r="84" spans="1:6" ht="45">
      <c r="A84" s="17" t="s">
        <v>81</v>
      </c>
      <c r="B84" s="19" t="s">
        <v>250</v>
      </c>
      <c r="C84" s="20" t="s">
        <v>76</v>
      </c>
      <c r="D84" s="15" t="s">
        <v>157</v>
      </c>
      <c r="E84" s="20"/>
      <c r="F84" s="143">
        <f>F85</f>
        <v>200</v>
      </c>
    </row>
    <row r="85" spans="1:6" ht="30">
      <c r="A85" s="13"/>
      <c r="B85" s="22" t="s">
        <v>172</v>
      </c>
      <c r="C85" s="20" t="s">
        <v>76</v>
      </c>
      <c r="D85" s="20" t="s">
        <v>157</v>
      </c>
      <c r="E85" s="15" t="s">
        <v>117</v>
      </c>
      <c r="F85" s="143">
        <f>Ведомственная!G87</f>
        <v>200</v>
      </c>
    </row>
    <row r="86" spans="1:6" ht="15.75">
      <c r="A86" s="13" t="s">
        <v>38</v>
      </c>
      <c r="B86" s="14" t="s">
        <v>63</v>
      </c>
      <c r="C86" s="15" t="s">
        <v>64</v>
      </c>
      <c r="D86" s="20"/>
      <c r="E86" s="15"/>
      <c r="F86" s="142">
        <f>F90+F87</f>
        <v>7056.7</v>
      </c>
    </row>
    <row r="87" spans="1:6" ht="28.5">
      <c r="A87" s="13" t="s">
        <v>39</v>
      </c>
      <c r="B87" s="70" t="s">
        <v>103</v>
      </c>
      <c r="C87" s="15" t="s">
        <v>101</v>
      </c>
      <c r="D87" s="20"/>
      <c r="E87" s="15"/>
      <c r="F87" s="142">
        <f>F88</f>
        <v>50</v>
      </c>
    </row>
    <row r="88" spans="1:6" ht="75">
      <c r="A88" s="17" t="s">
        <v>91</v>
      </c>
      <c r="B88" s="59" t="s">
        <v>102</v>
      </c>
      <c r="C88" s="20" t="s">
        <v>101</v>
      </c>
      <c r="D88" s="15" t="s">
        <v>146</v>
      </c>
      <c r="E88" s="15"/>
      <c r="F88" s="143">
        <f>F89</f>
        <v>50</v>
      </c>
    </row>
    <row r="89" spans="1:6" ht="30">
      <c r="A89" s="13"/>
      <c r="B89" s="22" t="s">
        <v>172</v>
      </c>
      <c r="C89" s="20" t="s">
        <v>101</v>
      </c>
      <c r="D89" s="20" t="s">
        <v>146</v>
      </c>
      <c r="E89" s="15" t="s">
        <v>117</v>
      </c>
      <c r="F89" s="143">
        <f>Ведомственная!G91</f>
        <v>50</v>
      </c>
    </row>
    <row r="90" spans="1:6" ht="15.75">
      <c r="A90" s="13" t="s">
        <v>220</v>
      </c>
      <c r="B90" s="14" t="s">
        <v>105</v>
      </c>
      <c r="C90" s="15" t="s">
        <v>104</v>
      </c>
      <c r="D90" s="20"/>
      <c r="E90" s="15"/>
      <c r="F90" s="142">
        <f>F96+F94+F91</f>
        <v>7006.7</v>
      </c>
    </row>
    <row r="91" spans="1:6" ht="30">
      <c r="A91" s="17" t="s">
        <v>196</v>
      </c>
      <c r="B91" s="33" t="s">
        <v>417</v>
      </c>
      <c r="C91" s="20" t="s">
        <v>104</v>
      </c>
      <c r="D91" s="15" t="s">
        <v>154</v>
      </c>
      <c r="E91" s="15"/>
      <c r="F91" s="142">
        <f>F92+F93</f>
        <v>6056.7</v>
      </c>
    </row>
    <row r="92" spans="1:6" ht="75">
      <c r="A92" s="13"/>
      <c r="B92" s="19" t="s">
        <v>115</v>
      </c>
      <c r="C92" s="20" t="s">
        <v>104</v>
      </c>
      <c r="D92" s="20" t="s">
        <v>154</v>
      </c>
      <c r="E92" s="15" t="s">
        <v>114</v>
      </c>
      <c r="F92" s="143">
        <f>Ведомственная!G94</f>
        <v>5625</v>
      </c>
    </row>
    <row r="93" spans="1:6" ht="30">
      <c r="A93" s="13"/>
      <c r="B93" s="22" t="s">
        <v>172</v>
      </c>
      <c r="C93" s="20" t="s">
        <v>104</v>
      </c>
      <c r="D93" s="20" t="s">
        <v>154</v>
      </c>
      <c r="E93" s="15" t="s">
        <v>117</v>
      </c>
      <c r="F93" s="143">
        <f>Ведомственная!G95</f>
        <v>431.7</v>
      </c>
    </row>
    <row r="94" spans="1:6" ht="45">
      <c r="A94" s="17" t="s">
        <v>221</v>
      </c>
      <c r="B94" s="85" t="s">
        <v>244</v>
      </c>
      <c r="C94" s="20" t="s">
        <v>104</v>
      </c>
      <c r="D94" s="15" t="s">
        <v>204</v>
      </c>
      <c r="E94" s="15"/>
      <c r="F94" s="142">
        <f>F95</f>
        <v>150</v>
      </c>
    </row>
    <row r="95" spans="1:6" ht="30">
      <c r="A95" s="13"/>
      <c r="B95" s="22" t="s">
        <v>172</v>
      </c>
      <c r="C95" s="20" t="s">
        <v>104</v>
      </c>
      <c r="D95" s="20" t="s">
        <v>204</v>
      </c>
      <c r="E95" s="15" t="s">
        <v>117</v>
      </c>
      <c r="F95" s="143">
        <f>Ведомственная!G97</f>
        <v>150</v>
      </c>
    </row>
    <row r="96" spans="1:6" ht="45">
      <c r="A96" s="17" t="s">
        <v>273</v>
      </c>
      <c r="B96" s="26" t="s">
        <v>419</v>
      </c>
      <c r="C96" s="20" t="s">
        <v>104</v>
      </c>
      <c r="D96" s="15" t="s">
        <v>167</v>
      </c>
      <c r="E96" s="15"/>
      <c r="F96" s="142">
        <f>F97</f>
        <v>800</v>
      </c>
    </row>
    <row r="97" spans="1:6" ht="30">
      <c r="A97" s="17"/>
      <c r="B97" s="22" t="s">
        <v>172</v>
      </c>
      <c r="C97" s="20" t="s">
        <v>104</v>
      </c>
      <c r="D97" s="20" t="s">
        <v>167</v>
      </c>
      <c r="E97" s="15" t="s">
        <v>117</v>
      </c>
      <c r="F97" s="143">
        <f>Ведомственная!G99</f>
        <v>800</v>
      </c>
    </row>
    <row r="98" spans="1:6" ht="15.75">
      <c r="A98" s="13" t="s">
        <v>58</v>
      </c>
      <c r="B98" s="14" t="s">
        <v>85</v>
      </c>
      <c r="C98" s="15" t="s">
        <v>40</v>
      </c>
      <c r="D98" s="31"/>
      <c r="E98" s="13"/>
      <c r="F98" s="142">
        <f>F99+F103</f>
        <v>18140.5</v>
      </c>
    </row>
    <row r="99" spans="1:6" ht="15.75">
      <c r="A99" s="13" t="s">
        <v>59</v>
      </c>
      <c r="B99" s="14" t="s">
        <v>60</v>
      </c>
      <c r="C99" s="15" t="s">
        <v>57</v>
      </c>
      <c r="D99" s="31"/>
      <c r="E99" s="13"/>
      <c r="F99" s="142">
        <f>F100</f>
        <v>9200</v>
      </c>
    </row>
    <row r="100" spans="1:6" ht="45">
      <c r="A100" s="17" t="s">
        <v>131</v>
      </c>
      <c r="B100" s="19" t="s">
        <v>252</v>
      </c>
      <c r="C100" s="20" t="s">
        <v>57</v>
      </c>
      <c r="D100" s="15" t="s">
        <v>152</v>
      </c>
      <c r="E100" s="15"/>
      <c r="F100" s="142">
        <f>F101</f>
        <v>9200</v>
      </c>
    </row>
    <row r="101" spans="1:6" ht="30">
      <c r="A101" s="17"/>
      <c r="B101" s="22" t="s">
        <v>172</v>
      </c>
      <c r="C101" s="20" t="s">
        <v>57</v>
      </c>
      <c r="D101" s="20" t="s">
        <v>152</v>
      </c>
      <c r="E101" s="15" t="s">
        <v>117</v>
      </c>
      <c r="F101" s="143">
        <f>Ведомственная!G103</f>
        <v>9200</v>
      </c>
    </row>
    <row r="102" spans="1:6" ht="28.5">
      <c r="A102" s="13" t="s">
        <v>239</v>
      </c>
      <c r="B102" s="92" t="s">
        <v>270</v>
      </c>
      <c r="C102" s="15" t="s">
        <v>272</v>
      </c>
      <c r="D102" s="20"/>
      <c r="E102" s="15"/>
      <c r="F102" s="142">
        <f>F103</f>
        <v>8940.5</v>
      </c>
    </row>
    <row r="103" spans="1:6" ht="45">
      <c r="A103" s="17" t="s">
        <v>274</v>
      </c>
      <c r="B103" s="32" t="s">
        <v>418</v>
      </c>
      <c r="C103" s="20" t="s">
        <v>272</v>
      </c>
      <c r="D103" s="15" t="s">
        <v>155</v>
      </c>
      <c r="E103" s="15"/>
      <c r="F103" s="142">
        <f>F104+F105</f>
        <v>8940.5</v>
      </c>
    </row>
    <row r="104" spans="1:6" ht="75">
      <c r="A104" s="17"/>
      <c r="B104" s="19" t="s">
        <v>115</v>
      </c>
      <c r="C104" s="20" t="s">
        <v>272</v>
      </c>
      <c r="D104" s="20" t="s">
        <v>155</v>
      </c>
      <c r="E104" s="15" t="s">
        <v>114</v>
      </c>
      <c r="F104" s="143">
        <f>Ведомственная!G106</f>
        <v>6678.5</v>
      </c>
    </row>
    <row r="105" spans="1:6" ht="30">
      <c r="A105" s="17"/>
      <c r="B105" s="22" t="s">
        <v>172</v>
      </c>
      <c r="C105" s="20" t="s">
        <v>272</v>
      </c>
      <c r="D105" s="20" t="s">
        <v>155</v>
      </c>
      <c r="E105" s="15" t="s">
        <v>117</v>
      </c>
      <c r="F105" s="143">
        <f>Ведомственная!G107</f>
        <v>2262</v>
      </c>
    </row>
    <row r="106" spans="1:6" ht="15.75">
      <c r="A106" s="13" t="s">
        <v>69</v>
      </c>
      <c r="B106" s="14" t="s">
        <v>42</v>
      </c>
      <c r="C106" s="15" t="s">
        <v>43</v>
      </c>
      <c r="D106" s="20"/>
      <c r="E106" s="15"/>
      <c r="F106" s="142">
        <f>F113+F107+F110</f>
        <v>15156.3</v>
      </c>
    </row>
    <row r="107" spans="1:6" ht="15.75">
      <c r="A107" s="13" t="s">
        <v>70</v>
      </c>
      <c r="B107" s="14" t="s">
        <v>210</v>
      </c>
      <c r="C107" s="15" t="s">
        <v>209</v>
      </c>
      <c r="D107" s="20"/>
      <c r="E107" s="20"/>
      <c r="F107" s="142">
        <f>F108</f>
        <v>369</v>
      </c>
    </row>
    <row r="108" spans="1:6" ht="45">
      <c r="A108" s="17" t="s">
        <v>71</v>
      </c>
      <c r="B108" s="19" t="s">
        <v>276</v>
      </c>
      <c r="C108" s="20" t="s">
        <v>209</v>
      </c>
      <c r="D108" s="15" t="s">
        <v>255</v>
      </c>
      <c r="E108" s="20"/>
      <c r="F108" s="142">
        <f>F109</f>
        <v>369</v>
      </c>
    </row>
    <row r="109" spans="1:6" ht="15.75">
      <c r="A109" s="17"/>
      <c r="B109" s="19" t="s">
        <v>118</v>
      </c>
      <c r="C109" s="20" t="s">
        <v>209</v>
      </c>
      <c r="D109" s="20" t="s">
        <v>255</v>
      </c>
      <c r="E109" s="15" t="s">
        <v>108</v>
      </c>
      <c r="F109" s="143">
        <f>Ведомственная!G111</f>
        <v>369</v>
      </c>
    </row>
    <row r="110" spans="1:6" s="91" customFormat="1" ht="15.75">
      <c r="A110" s="13" t="s">
        <v>222</v>
      </c>
      <c r="B110" s="30" t="s">
        <v>264</v>
      </c>
      <c r="C110" s="15" t="s">
        <v>263</v>
      </c>
      <c r="D110" s="15"/>
      <c r="E110" s="15"/>
      <c r="F110" s="142">
        <f>F111</f>
        <v>643.9</v>
      </c>
    </row>
    <row r="111" spans="1:6" ht="45">
      <c r="A111" s="17" t="s">
        <v>236</v>
      </c>
      <c r="B111" s="19" t="s">
        <v>277</v>
      </c>
      <c r="C111" s="20" t="s">
        <v>263</v>
      </c>
      <c r="D111" s="15" t="s">
        <v>159</v>
      </c>
      <c r="E111" s="15"/>
      <c r="F111" s="142">
        <f>F112</f>
        <v>643.9</v>
      </c>
    </row>
    <row r="112" spans="1:6" ht="15.75">
      <c r="A112" s="17"/>
      <c r="B112" s="19" t="s">
        <v>118</v>
      </c>
      <c r="C112" s="20" t="s">
        <v>263</v>
      </c>
      <c r="D112" s="20" t="s">
        <v>159</v>
      </c>
      <c r="E112" s="15" t="s">
        <v>108</v>
      </c>
      <c r="F112" s="143">
        <f>Ведомственная!G114</f>
        <v>643.9</v>
      </c>
    </row>
    <row r="113" spans="1:6" ht="15.75">
      <c r="A113" s="13" t="s">
        <v>265</v>
      </c>
      <c r="B113" s="30" t="s">
        <v>44</v>
      </c>
      <c r="C113" s="15" t="s">
        <v>45</v>
      </c>
      <c r="D113" s="20"/>
      <c r="E113" s="15"/>
      <c r="F113" s="142">
        <f>F114+F116+F118</f>
        <v>14143.4</v>
      </c>
    </row>
    <row r="114" spans="1:6" ht="75">
      <c r="A114" s="17" t="s">
        <v>266</v>
      </c>
      <c r="B114" s="26" t="s">
        <v>202</v>
      </c>
      <c r="C114" s="20" t="s">
        <v>45</v>
      </c>
      <c r="D114" s="15" t="s">
        <v>182</v>
      </c>
      <c r="E114" s="15"/>
      <c r="F114" s="142">
        <f>F115</f>
        <v>8146.9</v>
      </c>
    </row>
    <row r="115" spans="1:6" ht="15.75">
      <c r="A115" s="17"/>
      <c r="B115" s="19" t="s">
        <v>118</v>
      </c>
      <c r="C115" s="20" t="s">
        <v>45</v>
      </c>
      <c r="D115" s="20" t="s">
        <v>182</v>
      </c>
      <c r="E115" s="15" t="s">
        <v>108</v>
      </c>
      <c r="F115" s="143">
        <f>Ведомственная!G117</f>
        <v>8146.9</v>
      </c>
    </row>
    <row r="116" spans="1:6" ht="60">
      <c r="A116" s="17" t="s">
        <v>267</v>
      </c>
      <c r="B116" s="19" t="s">
        <v>173</v>
      </c>
      <c r="C116" s="20" t="s">
        <v>45</v>
      </c>
      <c r="D116" s="15" t="s">
        <v>181</v>
      </c>
      <c r="E116" s="15"/>
      <c r="F116" s="142">
        <f>F117</f>
        <v>5996.5</v>
      </c>
    </row>
    <row r="117" spans="1:6" ht="15.75">
      <c r="A117" s="17"/>
      <c r="B117" s="19" t="s">
        <v>118</v>
      </c>
      <c r="C117" s="20" t="s">
        <v>45</v>
      </c>
      <c r="D117" s="20" t="s">
        <v>181</v>
      </c>
      <c r="E117" s="15" t="s">
        <v>108</v>
      </c>
      <c r="F117" s="143">
        <f>Ведомственная!G119</f>
        <v>5996.5</v>
      </c>
    </row>
    <row r="118" spans="1:6" ht="60" hidden="1">
      <c r="A118" s="17" t="s">
        <v>268</v>
      </c>
      <c r="B118" s="59" t="s">
        <v>111</v>
      </c>
      <c r="C118" s="20" t="s">
        <v>45</v>
      </c>
      <c r="D118" s="15" t="s">
        <v>154</v>
      </c>
      <c r="E118" s="15"/>
      <c r="F118" s="142">
        <f>F119</f>
        <v>0</v>
      </c>
    </row>
    <row r="119" spans="1:6" ht="75" hidden="1">
      <c r="A119" s="17"/>
      <c r="B119" s="19" t="s">
        <v>115</v>
      </c>
      <c r="C119" s="20" t="s">
        <v>45</v>
      </c>
      <c r="D119" s="20" t="s">
        <v>154</v>
      </c>
      <c r="E119" s="15" t="s">
        <v>114</v>
      </c>
      <c r="F119" s="143">
        <f>Ведомственная!G121</f>
        <v>0</v>
      </c>
    </row>
    <row r="120" spans="1:6" ht="15.75">
      <c r="A120" s="13" t="s">
        <v>67</v>
      </c>
      <c r="B120" s="30" t="s">
        <v>124</v>
      </c>
      <c r="C120" s="15" t="s">
        <v>126</v>
      </c>
      <c r="D120" s="20"/>
      <c r="E120" s="20"/>
      <c r="F120" s="142">
        <f>F122</f>
        <v>250</v>
      </c>
    </row>
    <row r="121" spans="1:6" ht="15.75">
      <c r="A121" s="13" t="s">
        <v>61</v>
      </c>
      <c r="B121" s="30" t="s">
        <v>176</v>
      </c>
      <c r="C121" s="15" t="s">
        <v>125</v>
      </c>
      <c r="D121" s="20"/>
      <c r="E121" s="20"/>
      <c r="F121" s="142">
        <f>F122</f>
        <v>250</v>
      </c>
    </row>
    <row r="122" spans="1:6" ht="75" customHeight="1">
      <c r="A122" s="17" t="s">
        <v>62</v>
      </c>
      <c r="B122" s="19" t="s">
        <v>247</v>
      </c>
      <c r="C122" s="20" t="s">
        <v>125</v>
      </c>
      <c r="D122" s="15" t="s">
        <v>168</v>
      </c>
      <c r="E122" s="15"/>
      <c r="F122" s="143">
        <f>F123</f>
        <v>250</v>
      </c>
    </row>
    <row r="123" spans="1:6" ht="30">
      <c r="A123" s="17"/>
      <c r="B123" s="22" t="s">
        <v>172</v>
      </c>
      <c r="C123" s="20" t="s">
        <v>125</v>
      </c>
      <c r="D123" s="20" t="s">
        <v>168</v>
      </c>
      <c r="E123" s="15" t="s">
        <v>117</v>
      </c>
      <c r="F123" s="143">
        <f>Ведомственная!G125</f>
        <v>250</v>
      </c>
    </row>
    <row r="124" spans="1:6" ht="15.75">
      <c r="A124" s="13" t="s">
        <v>72</v>
      </c>
      <c r="B124" s="30" t="s">
        <v>83</v>
      </c>
      <c r="C124" s="15" t="s">
        <v>84</v>
      </c>
      <c r="D124" s="20"/>
      <c r="E124" s="15"/>
      <c r="F124" s="142">
        <f>F125</f>
        <v>2350</v>
      </c>
    </row>
    <row r="125" spans="1:6" ht="15.75">
      <c r="A125" s="13" t="s">
        <v>68</v>
      </c>
      <c r="B125" s="14" t="s">
        <v>41</v>
      </c>
      <c r="C125" s="15" t="s">
        <v>82</v>
      </c>
      <c r="D125" s="38"/>
      <c r="E125" s="20"/>
      <c r="F125" s="142">
        <f>F126</f>
        <v>2350</v>
      </c>
    </row>
    <row r="126" spans="1:6" ht="60">
      <c r="A126" s="17" t="s">
        <v>132</v>
      </c>
      <c r="B126" s="19" t="s">
        <v>253</v>
      </c>
      <c r="C126" s="20" t="s">
        <v>82</v>
      </c>
      <c r="D126" s="15" t="s">
        <v>160</v>
      </c>
      <c r="E126" s="15"/>
      <c r="F126" s="142">
        <f>F127</f>
        <v>2350</v>
      </c>
    </row>
    <row r="127" spans="1:6" ht="30">
      <c r="A127" s="13"/>
      <c r="B127" s="22" t="s">
        <v>172</v>
      </c>
      <c r="C127" s="20" t="s">
        <v>82</v>
      </c>
      <c r="D127" s="20" t="s">
        <v>160</v>
      </c>
      <c r="E127" s="15" t="s">
        <v>117</v>
      </c>
      <c r="F127" s="143">
        <f>Ведомственная!G129</f>
        <v>2350</v>
      </c>
    </row>
    <row r="128" spans="1:6" s="99" customFormat="1" ht="16.5">
      <c r="A128" s="95"/>
      <c r="B128" s="94" t="s">
        <v>0</v>
      </c>
      <c r="C128" s="96"/>
      <c r="D128" s="97"/>
      <c r="E128" s="96"/>
      <c r="F128" s="144">
        <f>F16+F48+F68+F82+F86+F98+F106+F120+F124+F61</f>
        <v>100443.5</v>
      </c>
    </row>
    <row r="129" spans="1:6" ht="15.75">
      <c r="A129" s="71"/>
      <c r="B129" s="72"/>
      <c r="C129" s="73"/>
      <c r="D129" s="74"/>
      <c r="E129" s="73"/>
      <c r="F129" s="75"/>
    </row>
  </sheetData>
  <sheetProtection/>
  <mergeCells count="11">
    <mergeCell ref="A14:A15"/>
    <mergeCell ref="A9:F9"/>
    <mergeCell ref="A10:F10"/>
    <mergeCell ref="A11:F11"/>
    <mergeCell ref="A12:F12"/>
    <mergeCell ref="F14:F15"/>
    <mergeCell ref="E14:E15"/>
    <mergeCell ref="D14:D15"/>
    <mergeCell ref="C14:C15"/>
    <mergeCell ref="C5:F5"/>
    <mergeCell ref="B14:B15"/>
  </mergeCells>
  <printOptions/>
  <pageMargins left="0.7874015748031497" right="0.3937007874015748" top="0.5905511811023623" bottom="0.5905511811023623" header="0.31496062992125984" footer="0.15748031496062992"/>
  <pageSetup fitToHeight="5" fitToWidth="1" horizontalDpi="600" verticalDpi="600" orientation="portrait" paperSize="9" scale="85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zoomScaleSheetLayoutView="100" zoomScalePageLayoutView="0" workbookViewId="0" topLeftCell="A1">
      <selection activeCell="F14" sqref="F14"/>
    </sheetView>
  </sheetViews>
  <sheetFormatPr defaultColWidth="8.8984375" defaultRowHeight="15"/>
  <cols>
    <col min="1" max="1" width="6.296875" style="5" customWidth="1"/>
    <col min="2" max="2" width="55.796875" style="5" customWidth="1"/>
    <col min="3" max="3" width="11.796875" style="43" customWidth="1"/>
    <col min="4" max="4" width="11.59765625" style="44" hidden="1" customWidth="1"/>
    <col min="5" max="5" width="8.796875" style="44" hidden="1" customWidth="1"/>
    <col min="6" max="6" width="16.8984375" style="54" customWidth="1"/>
    <col min="7" max="16384" width="8.8984375" style="2" customWidth="1"/>
  </cols>
  <sheetData>
    <row r="1" spans="1:6" ht="15.75" customHeight="1">
      <c r="A1" s="1"/>
      <c r="B1" s="1"/>
      <c r="C1" s="101" t="s">
        <v>352</v>
      </c>
      <c r="D1" s="1"/>
      <c r="E1" s="101" t="s">
        <v>305</v>
      </c>
      <c r="F1" s="1"/>
    </row>
    <row r="2" spans="1:6" ht="15.75" customHeight="1">
      <c r="A2" s="1"/>
      <c r="B2" s="1"/>
      <c r="C2" s="103" t="s">
        <v>275</v>
      </c>
      <c r="D2" s="1"/>
      <c r="E2" s="103" t="s">
        <v>275</v>
      </c>
      <c r="F2" s="1"/>
    </row>
    <row r="3" spans="1:6" ht="15.75" customHeight="1">
      <c r="A3" s="1"/>
      <c r="B3" s="1"/>
      <c r="C3" s="103" t="s">
        <v>223</v>
      </c>
      <c r="D3" s="1"/>
      <c r="E3" s="103" t="s">
        <v>223</v>
      </c>
      <c r="F3" s="1"/>
    </row>
    <row r="4" spans="1:6" ht="15.75">
      <c r="A4" s="1"/>
      <c r="B4" s="1"/>
      <c r="C4" s="103" t="s">
        <v>278</v>
      </c>
      <c r="D4" s="1"/>
      <c r="E4" s="103" t="s">
        <v>278</v>
      </c>
      <c r="F4" s="1"/>
    </row>
    <row r="5" spans="1:6" ht="15.75">
      <c r="A5" s="195"/>
      <c r="B5" s="196"/>
      <c r="C5" s="170" t="s">
        <v>88</v>
      </c>
      <c r="D5" s="170"/>
      <c r="E5" s="194"/>
      <c r="F5" s="194"/>
    </row>
    <row r="6" spans="1:6" ht="15.75">
      <c r="A6" s="4"/>
      <c r="B6" s="6"/>
      <c r="C6" s="104" t="s">
        <v>411</v>
      </c>
      <c r="D6" s="60"/>
      <c r="E6" s="104" t="s">
        <v>306</v>
      </c>
      <c r="F6" s="60"/>
    </row>
    <row r="7" spans="1:6" ht="15.75">
      <c r="A7" s="4"/>
      <c r="B7" s="6"/>
      <c r="C7" s="45"/>
      <c r="D7" s="45"/>
      <c r="E7" s="45"/>
      <c r="F7" s="52"/>
    </row>
    <row r="8" spans="1:6" ht="15.75">
      <c r="A8" s="4"/>
      <c r="B8" s="6"/>
      <c r="C8" s="7"/>
      <c r="D8" s="7"/>
      <c r="E8" s="7"/>
      <c r="F8" s="52"/>
    </row>
    <row r="9" spans="1:6" s="50" customFormat="1" ht="20.25">
      <c r="A9" s="180" t="s">
        <v>203</v>
      </c>
      <c r="B9" s="180"/>
      <c r="C9" s="180"/>
      <c r="D9" s="180"/>
      <c r="E9" s="180"/>
      <c r="F9" s="180"/>
    </row>
    <row r="10" spans="1:6" s="50" customFormat="1" ht="20.25">
      <c r="A10" s="180" t="s">
        <v>199</v>
      </c>
      <c r="B10" s="180"/>
      <c r="C10" s="180"/>
      <c r="D10" s="180"/>
      <c r="E10" s="180"/>
      <c r="F10" s="180"/>
    </row>
    <row r="11" spans="1:6" s="50" customFormat="1" ht="20.25">
      <c r="A11" s="180" t="s">
        <v>421</v>
      </c>
      <c r="B11" s="180"/>
      <c r="C11" s="180"/>
      <c r="D11" s="180"/>
      <c r="E11" s="180"/>
      <c r="F11" s="180"/>
    </row>
    <row r="12" spans="1:6" s="50" customFormat="1" ht="20.25">
      <c r="A12" s="180" t="s">
        <v>354</v>
      </c>
      <c r="B12" s="180"/>
      <c r="C12" s="180"/>
      <c r="D12" s="180"/>
      <c r="E12" s="180"/>
      <c r="F12" s="180"/>
    </row>
    <row r="13" spans="1:6" s="49" customFormat="1" ht="12.75">
      <c r="A13" s="168"/>
      <c r="B13" s="169"/>
      <c r="C13" s="169"/>
      <c r="D13" s="169"/>
      <c r="E13" s="169"/>
      <c r="F13" s="169"/>
    </row>
    <row r="14" spans="1:6" s="49" customFormat="1" ht="38.25">
      <c r="A14" s="10" t="s">
        <v>1</v>
      </c>
      <c r="B14" s="48" t="s">
        <v>2</v>
      </c>
      <c r="C14" s="8" t="s">
        <v>219</v>
      </c>
      <c r="D14" s="9" t="s">
        <v>4</v>
      </c>
      <c r="E14" s="9" t="s">
        <v>110</v>
      </c>
      <c r="F14" s="51" t="s">
        <v>348</v>
      </c>
    </row>
    <row r="15" spans="1:6" ht="15.75">
      <c r="A15" s="11" t="s">
        <v>7</v>
      </c>
      <c r="B15" s="14" t="s">
        <v>8</v>
      </c>
      <c r="C15" s="15" t="s">
        <v>10</v>
      </c>
      <c r="D15" s="16"/>
      <c r="E15" s="13"/>
      <c r="F15" s="141">
        <f>F16+F19+F43+F28+F46</f>
        <v>17625.8</v>
      </c>
    </row>
    <row r="16" spans="1:6" ht="30">
      <c r="A16" s="17" t="s">
        <v>11</v>
      </c>
      <c r="B16" s="26" t="s">
        <v>46</v>
      </c>
      <c r="C16" s="20" t="s">
        <v>12</v>
      </c>
      <c r="D16" s="38"/>
      <c r="E16" s="20"/>
      <c r="F16" s="143">
        <f>Ведомственная!G17</f>
        <v>1380.2</v>
      </c>
    </row>
    <row r="17" spans="1:6" ht="15.75" hidden="1">
      <c r="A17" s="17" t="s">
        <v>13</v>
      </c>
      <c r="B17" s="19" t="s">
        <v>14</v>
      </c>
      <c r="C17" s="20" t="s">
        <v>12</v>
      </c>
      <c r="D17" s="20" t="s">
        <v>147</v>
      </c>
      <c r="E17" s="20"/>
      <c r="F17" s="143">
        <f>F18</f>
        <v>1380.2</v>
      </c>
    </row>
    <row r="18" spans="1:6" ht="62.25" customHeight="1" hidden="1">
      <c r="A18" s="17"/>
      <c r="B18" s="19" t="s">
        <v>115</v>
      </c>
      <c r="C18" s="20" t="s">
        <v>12</v>
      </c>
      <c r="D18" s="20" t="s">
        <v>147</v>
      </c>
      <c r="E18" s="20" t="s">
        <v>114</v>
      </c>
      <c r="F18" s="143">
        <f>Ведомственная!G19</f>
        <v>1380.2</v>
      </c>
    </row>
    <row r="19" spans="1:6" ht="45">
      <c r="A19" s="17" t="s">
        <v>15</v>
      </c>
      <c r="B19" s="26" t="s">
        <v>47</v>
      </c>
      <c r="C19" s="20" t="s">
        <v>16</v>
      </c>
      <c r="D19" s="20"/>
      <c r="E19" s="20"/>
      <c r="F19" s="143">
        <f>Ведомственная!G20</f>
        <v>5773.3</v>
      </c>
    </row>
    <row r="20" spans="1:6" ht="30" hidden="1">
      <c r="A20" s="17" t="s">
        <v>17</v>
      </c>
      <c r="B20" s="19" t="s">
        <v>18</v>
      </c>
      <c r="C20" s="20" t="s">
        <v>16</v>
      </c>
      <c r="D20" s="20" t="s">
        <v>148</v>
      </c>
      <c r="E20" s="20"/>
      <c r="F20" s="143">
        <f>F21+F23+F22</f>
        <v>5537.3</v>
      </c>
    </row>
    <row r="21" spans="1:6" ht="45" hidden="1">
      <c r="A21" s="17"/>
      <c r="B21" s="19" t="s">
        <v>115</v>
      </c>
      <c r="C21" s="20" t="s">
        <v>16</v>
      </c>
      <c r="D21" s="20" t="s">
        <v>148</v>
      </c>
      <c r="E21" s="20" t="s">
        <v>114</v>
      </c>
      <c r="F21" s="143">
        <f>Ведомственная!G22</f>
        <v>3463.8</v>
      </c>
    </row>
    <row r="22" spans="1:6" ht="15.75" hidden="1">
      <c r="A22" s="17"/>
      <c r="B22" s="36" t="s">
        <v>116</v>
      </c>
      <c r="C22" s="20" t="s">
        <v>16</v>
      </c>
      <c r="D22" s="20" t="s">
        <v>148</v>
      </c>
      <c r="E22" s="20" t="s">
        <v>117</v>
      </c>
      <c r="F22" s="143">
        <f>Ведомственная!G23</f>
        <v>1909.5</v>
      </c>
    </row>
    <row r="23" spans="1:6" ht="15.75" hidden="1">
      <c r="A23" s="17"/>
      <c r="B23" s="21" t="s">
        <v>120</v>
      </c>
      <c r="C23" s="20" t="s">
        <v>16</v>
      </c>
      <c r="D23" s="20" t="s">
        <v>148</v>
      </c>
      <c r="E23" s="20" t="s">
        <v>119</v>
      </c>
      <c r="F23" s="143">
        <f>Ведомственная!G24</f>
        <v>164</v>
      </c>
    </row>
    <row r="24" spans="1:6" ht="45" hidden="1">
      <c r="A24" s="25" t="s">
        <v>127</v>
      </c>
      <c r="B24" s="19" t="s">
        <v>86</v>
      </c>
      <c r="C24" s="20" t="s">
        <v>16</v>
      </c>
      <c r="D24" s="20" t="s">
        <v>149</v>
      </c>
      <c r="E24" s="20"/>
      <c r="F24" s="143">
        <f>F25</f>
        <v>140</v>
      </c>
    </row>
    <row r="25" spans="1:6" ht="45" hidden="1">
      <c r="A25" s="25"/>
      <c r="B25" s="19" t="s">
        <v>115</v>
      </c>
      <c r="C25" s="20" t="s">
        <v>16</v>
      </c>
      <c r="D25" s="20" t="s">
        <v>149</v>
      </c>
      <c r="E25" s="20" t="s">
        <v>114</v>
      </c>
      <c r="F25" s="143">
        <f>Ведомственная!G26</f>
        <v>140</v>
      </c>
    </row>
    <row r="26" spans="1:6" ht="45" hidden="1">
      <c r="A26" s="25"/>
      <c r="B26" s="23" t="s">
        <v>87</v>
      </c>
      <c r="C26" s="20" t="s">
        <v>16</v>
      </c>
      <c r="D26" s="20" t="s">
        <v>171</v>
      </c>
      <c r="E26" s="20"/>
      <c r="F26" s="143">
        <f>F27</f>
        <v>96</v>
      </c>
    </row>
    <row r="27" spans="1:6" ht="15.75" hidden="1">
      <c r="A27" s="25"/>
      <c r="B27" s="23" t="s">
        <v>120</v>
      </c>
      <c r="C27" s="20" t="s">
        <v>16</v>
      </c>
      <c r="D27" s="20" t="s">
        <v>171</v>
      </c>
      <c r="E27" s="20" t="s">
        <v>119</v>
      </c>
      <c r="F27" s="143">
        <f>Ведомственная!G28</f>
        <v>96</v>
      </c>
    </row>
    <row r="28" spans="1:6" ht="45">
      <c r="A28" s="17" t="s">
        <v>135</v>
      </c>
      <c r="B28" s="26" t="s">
        <v>48</v>
      </c>
      <c r="C28" s="20" t="s">
        <v>25</v>
      </c>
      <c r="D28" s="20"/>
      <c r="E28" s="20"/>
      <c r="F28" s="143">
        <f>'Разделы, подразделы, ЦС, группы'!F29</f>
        <v>9754.5</v>
      </c>
    </row>
    <row r="29" spans="1:6" ht="30" hidden="1">
      <c r="A29" s="17" t="s">
        <v>136</v>
      </c>
      <c r="B29" s="19" t="s">
        <v>27</v>
      </c>
      <c r="C29" s="20" t="s">
        <v>25</v>
      </c>
      <c r="D29" s="20" t="s">
        <v>150</v>
      </c>
      <c r="E29" s="20"/>
      <c r="F29" s="143">
        <f>F30</f>
        <v>1380.2</v>
      </c>
    </row>
    <row r="30" spans="1:6" ht="45" hidden="1">
      <c r="A30" s="17"/>
      <c r="B30" s="19" t="s">
        <v>115</v>
      </c>
      <c r="C30" s="20" t="s">
        <v>25</v>
      </c>
      <c r="D30" s="20" t="s">
        <v>150</v>
      </c>
      <c r="E30" s="20" t="s">
        <v>114</v>
      </c>
      <c r="F30" s="143">
        <f>Ведомственная!G33</f>
        <v>1380.2</v>
      </c>
    </row>
    <row r="31" spans="1:6" ht="15.75" hidden="1">
      <c r="A31" s="17" t="s">
        <v>137</v>
      </c>
      <c r="B31" s="26" t="s">
        <v>29</v>
      </c>
      <c r="C31" s="20" t="s">
        <v>25</v>
      </c>
      <c r="D31" s="20" t="s">
        <v>151</v>
      </c>
      <c r="E31" s="20"/>
      <c r="F31" s="143" t="e">
        <f>F32+F33+F34</f>
        <v>#REF!</v>
      </c>
    </row>
    <row r="32" spans="1:6" ht="45" hidden="1">
      <c r="A32" s="17"/>
      <c r="B32" s="19" t="s">
        <v>115</v>
      </c>
      <c r="C32" s="20" t="s">
        <v>25</v>
      </c>
      <c r="D32" s="20" t="s">
        <v>151</v>
      </c>
      <c r="E32" s="20" t="s">
        <v>114</v>
      </c>
      <c r="F32" s="143">
        <f>Ведомственная!G35</f>
        <v>4923.2</v>
      </c>
    </row>
    <row r="33" spans="1:6" ht="30" hidden="1">
      <c r="A33" s="17"/>
      <c r="B33" s="33" t="s">
        <v>107</v>
      </c>
      <c r="C33" s="20" t="s">
        <v>25</v>
      </c>
      <c r="D33" s="20" t="s">
        <v>151</v>
      </c>
      <c r="E33" s="20" t="s">
        <v>117</v>
      </c>
      <c r="F33" s="143">
        <f>Ведомственная!G36</f>
        <v>528.5</v>
      </c>
    </row>
    <row r="34" spans="1:6" ht="15.75" hidden="1">
      <c r="A34" s="17"/>
      <c r="B34" s="21" t="s">
        <v>120</v>
      </c>
      <c r="C34" s="20" t="s">
        <v>25</v>
      </c>
      <c r="D34" s="20" t="s">
        <v>151</v>
      </c>
      <c r="E34" s="20" t="s">
        <v>119</v>
      </c>
      <c r="F34" s="143" t="e">
        <f>Ведомственная!#REF!</f>
        <v>#REF!</v>
      </c>
    </row>
    <row r="35" spans="1:6" ht="80.25" customHeight="1" hidden="1">
      <c r="A35" s="17" t="s">
        <v>187</v>
      </c>
      <c r="B35" s="23" t="s">
        <v>180</v>
      </c>
      <c r="C35" s="20" t="s">
        <v>25</v>
      </c>
      <c r="D35" s="20" t="s">
        <v>184</v>
      </c>
      <c r="E35" s="20"/>
      <c r="F35" s="143">
        <f>F36+F37</f>
        <v>2922.6</v>
      </c>
    </row>
    <row r="36" spans="1:6" ht="45" hidden="1">
      <c r="A36" s="17"/>
      <c r="B36" s="19" t="s">
        <v>115</v>
      </c>
      <c r="C36" s="20" t="s">
        <v>25</v>
      </c>
      <c r="D36" s="20" t="s">
        <v>184</v>
      </c>
      <c r="E36" s="20" t="s">
        <v>114</v>
      </c>
      <c r="F36" s="143">
        <f>Ведомственная!G38</f>
        <v>2710.5</v>
      </c>
    </row>
    <row r="37" spans="1:6" ht="30" hidden="1">
      <c r="A37" s="17"/>
      <c r="B37" s="22" t="s">
        <v>172</v>
      </c>
      <c r="C37" s="20" t="s">
        <v>25</v>
      </c>
      <c r="D37" s="20" t="s">
        <v>184</v>
      </c>
      <c r="E37" s="20" t="s">
        <v>117</v>
      </c>
      <c r="F37" s="143">
        <f>Ведомственная!G39</f>
        <v>212.1</v>
      </c>
    </row>
    <row r="38" spans="1:6" ht="60.75" customHeight="1" hidden="1">
      <c r="A38" s="17" t="s">
        <v>188</v>
      </c>
      <c r="B38" s="21" t="s">
        <v>179</v>
      </c>
      <c r="C38" s="20" t="s">
        <v>25</v>
      </c>
      <c r="D38" s="20" t="s">
        <v>178</v>
      </c>
      <c r="E38" s="20"/>
      <c r="F38" s="143">
        <f>F39</f>
        <v>7.8</v>
      </c>
    </row>
    <row r="39" spans="1:6" ht="15.75" hidden="1">
      <c r="A39" s="17"/>
      <c r="B39" s="36" t="s">
        <v>116</v>
      </c>
      <c r="C39" s="20" t="s">
        <v>25</v>
      </c>
      <c r="D39" s="20" t="s">
        <v>178</v>
      </c>
      <c r="E39" s="20" t="s">
        <v>117</v>
      </c>
      <c r="F39" s="143">
        <f>Ведомственная!G45</f>
        <v>7.8</v>
      </c>
    </row>
    <row r="40" spans="1:6" ht="15.75" hidden="1">
      <c r="A40" s="25"/>
      <c r="B40" s="21" t="s">
        <v>123</v>
      </c>
      <c r="C40" s="29" t="s">
        <v>106</v>
      </c>
      <c r="D40" s="20" t="s">
        <v>158</v>
      </c>
      <c r="E40" s="29"/>
      <c r="F40" s="145" t="e">
        <f>F41+F42</f>
        <v>#REF!</v>
      </c>
    </row>
    <row r="41" spans="1:6" ht="45" hidden="1">
      <c r="A41" s="25"/>
      <c r="B41" s="19" t="s">
        <v>115</v>
      </c>
      <c r="C41" s="29" t="s">
        <v>106</v>
      </c>
      <c r="D41" s="20" t="s">
        <v>158</v>
      </c>
      <c r="E41" s="29" t="s">
        <v>114</v>
      </c>
      <c r="F41" s="145" t="e">
        <f>Ведомственная!#REF!</f>
        <v>#REF!</v>
      </c>
    </row>
    <row r="42" spans="1:6" ht="15.75" hidden="1">
      <c r="A42" s="25"/>
      <c r="B42" s="21" t="s">
        <v>120</v>
      </c>
      <c r="C42" s="29" t="s">
        <v>106</v>
      </c>
      <c r="D42" s="20" t="s">
        <v>158</v>
      </c>
      <c r="E42" s="29" t="s">
        <v>119</v>
      </c>
      <c r="F42" s="145" t="e">
        <f>Ведомственная!#REF!</f>
        <v>#REF!</v>
      </c>
    </row>
    <row r="43" spans="1:6" ht="15.75">
      <c r="A43" s="17" t="s">
        <v>187</v>
      </c>
      <c r="B43" s="19" t="s">
        <v>96</v>
      </c>
      <c r="C43" s="20" t="s">
        <v>100</v>
      </c>
      <c r="D43" s="20"/>
      <c r="E43" s="20"/>
      <c r="F43" s="143">
        <f>'Разделы, подразделы, ЦС, группы'!F38</f>
        <v>20</v>
      </c>
    </row>
    <row r="44" spans="1:6" ht="21" customHeight="1" hidden="1">
      <c r="A44" s="17"/>
      <c r="B44" s="19" t="s">
        <v>97</v>
      </c>
      <c r="C44" s="20" t="s">
        <v>100</v>
      </c>
      <c r="D44" s="20" t="s">
        <v>169</v>
      </c>
      <c r="E44" s="20"/>
      <c r="F44" s="143">
        <f>F45</f>
        <v>20</v>
      </c>
    </row>
    <row r="45" spans="1:6" ht="15.75" customHeight="1" hidden="1">
      <c r="A45" s="17"/>
      <c r="B45" s="21" t="s">
        <v>120</v>
      </c>
      <c r="C45" s="20" t="s">
        <v>100</v>
      </c>
      <c r="D45" s="20" t="s">
        <v>169</v>
      </c>
      <c r="E45" s="20" t="s">
        <v>119</v>
      </c>
      <c r="F45" s="143">
        <f>Ведомственная!G42</f>
        <v>20</v>
      </c>
    </row>
    <row r="46" spans="1:6" ht="15.75">
      <c r="A46" s="17" t="s">
        <v>188</v>
      </c>
      <c r="B46" s="26" t="s">
        <v>19</v>
      </c>
      <c r="C46" s="20" t="s">
        <v>80</v>
      </c>
      <c r="D46" s="20"/>
      <c r="E46" s="20"/>
      <c r="F46" s="143">
        <f>'Разделы, подразделы, ЦС, группы'!F41</f>
        <v>697.8</v>
      </c>
    </row>
    <row r="47" spans="1:6" ht="45" hidden="1">
      <c r="A47" s="17" t="s">
        <v>196</v>
      </c>
      <c r="B47" s="33" t="s">
        <v>111</v>
      </c>
      <c r="C47" s="15" t="s">
        <v>80</v>
      </c>
      <c r="D47" s="15" t="s">
        <v>154</v>
      </c>
      <c r="E47" s="15"/>
      <c r="F47" s="142" t="e">
        <f>F48+F49+F50</f>
        <v>#REF!</v>
      </c>
    </row>
    <row r="48" spans="1:6" ht="45" hidden="1">
      <c r="A48" s="13"/>
      <c r="B48" s="19" t="s">
        <v>115</v>
      </c>
      <c r="C48" s="20" t="s">
        <v>80</v>
      </c>
      <c r="D48" s="20" t="s">
        <v>154</v>
      </c>
      <c r="E48" s="15" t="s">
        <v>114</v>
      </c>
      <c r="F48" s="143">
        <f>Ведомственная!G94</f>
        <v>5625</v>
      </c>
    </row>
    <row r="49" spans="1:6" ht="15.75" hidden="1">
      <c r="A49" s="13"/>
      <c r="B49" s="36" t="s">
        <v>116</v>
      </c>
      <c r="C49" s="20" t="s">
        <v>80</v>
      </c>
      <c r="D49" s="20" t="s">
        <v>154</v>
      </c>
      <c r="E49" s="15" t="s">
        <v>117</v>
      </c>
      <c r="F49" s="143">
        <f>Ведомственная!G95</f>
        <v>431.7</v>
      </c>
    </row>
    <row r="50" spans="1:6" ht="15.75" hidden="1">
      <c r="A50" s="13"/>
      <c r="B50" s="21" t="s">
        <v>120</v>
      </c>
      <c r="C50" s="20" t="s">
        <v>80</v>
      </c>
      <c r="D50" s="20" t="s">
        <v>154</v>
      </c>
      <c r="E50" s="15" t="s">
        <v>119</v>
      </c>
      <c r="F50" s="143" t="e">
        <f>Ведомственная!#REF!</f>
        <v>#REF!</v>
      </c>
    </row>
    <row r="51" spans="1:6" ht="15.75" hidden="1">
      <c r="A51" s="25" t="s">
        <v>190</v>
      </c>
      <c r="B51" s="19" t="s">
        <v>90</v>
      </c>
      <c r="C51" s="20" t="s">
        <v>80</v>
      </c>
      <c r="D51" s="16" t="s">
        <v>170</v>
      </c>
      <c r="E51" s="15"/>
      <c r="F51" s="142">
        <f>F52</f>
        <v>210</v>
      </c>
    </row>
    <row r="52" spans="1:6" ht="15.75" hidden="1">
      <c r="A52" s="25"/>
      <c r="B52" s="36" t="s">
        <v>116</v>
      </c>
      <c r="C52" s="20" t="s">
        <v>80</v>
      </c>
      <c r="D52" s="31" t="s">
        <v>170</v>
      </c>
      <c r="E52" s="15" t="s">
        <v>117</v>
      </c>
      <c r="F52" s="143">
        <f>Ведомственная!G47</f>
        <v>210</v>
      </c>
    </row>
    <row r="53" spans="1:6" ht="30" hidden="1">
      <c r="A53" s="25" t="s">
        <v>191</v>
      </c>
      <c r="B53" s="32" t="s">
        <v>112</v>
      </c>
      <c r="C53" s="29" t="s">
        <v>80</v>
      </c>
      <c r="D53" s="15" t="s">
        <v>155</v>
      </c>
      <c r="E53" s="15"/>
      <c r="F53" s="142" t="e">
        <f>F54+F55+F56</f>
        <v>#REF!</v>
      </c>
    </row>
    <row r="54" spans="1:6" ht="45" hidden="1">
      <c r="A54" s="28"/>
      <c r="B54" s="19" t="s">
        <v>115</v>
      </c>
      <c r="C54" s="29" t="s">
        <v>80</v>
      </c>
      <c r="D54" s="20" t="s">
        <v>155</v>
      </c>
      <c r="E54" s="15" t="s">
        <v>114</v>
      </c>
      <c r="F54" s="143">
        <f>Ведомственная!G106</f>
        <v>6678.5</v>
      </c>
    </row>
    <row r="55" spans="1:6" ht="15.75" hidden="1">
      <c r="A55" s="28"/>
      <c r="B55" s="36" t="s">
        <v>116</v>
      </c>
      <c r="C55" s="29" t="s">
        <v>80</v>
      </c>
      <c r="D55" s="20" t="s">
        <v>155</v>
      </c>
      <c r="E55" s="15" t="s">
        <v>117</v>
      </c>
      <c r="F55" s="143">
        <f>Ведомственная!G107</f>
        <v>2262</v>
      </c>
    </row>
    <row r="56" spans="1:6" ht="15.75" hidden="1">
      <c r="A56" s="28"/>
      <c r="B56" s="21" t="s">
        <v>120</v>
      </c>
      <c r="C56" s="29" t="s">
        <v>80</v>
      </c>
      <c r="D56" s="20" t="s">
        <v>155</v>
      </c>
      <c r="E56" s="15" t="s">
        <v>119</v>
      </c>
      <c r="F56" s="143" t="e">
        <f>Ведомственная!#REF!</f>
        <v>#REF!</v>
      </c>
    </row>
    <row r="57" spans="1:6" ht="30" hidden="1">
      <c r="A57" s="25" t="s">
        <v>192</v>
      </c>
      <c r="B57" s="33" t="s">
        <v>213</v>
      </c>
      <c r="C57" s="29" t="s">
        <v>80</v>
      </c>
      <c r="D57" s="15" t="s">
        <v>153</v>
      </c>
      <c r="E57" s="15"/>
      <c r="F57" s="142">
        <f>F58</f>
        <v>480</v>
      </c>
    </row>
    <row r="58" spans="1:6" ht="15.75" hidden="1">
      <c r="A58" s="28"/>
      <c r="B58" s="36" t="s">
        <v>116</v>
      </c>
      <c r="C58" s="29" t="s">
        <v>80</v>
      </c>
      <c r="D58" s="20" t="s">
        <v>153</v>
      </c>
      <c r="E58" s="15" t="s">
        <v>117</v>
      </c>
      <c r="F58" s="143">
        <f>Ведомственная!G49</f>
        <v>480</v>
      </c>
    </row>
    <row r="59" spans="1:6" ht="15.75">
      <c r="A59" s="13" t="s">
        <v>22</v>
      </c>
      <c r="B59" s="14" t="s">
        <v>31</v>
      </c>
      <c r="C59" s="15" t="s">
        <v>32</v>
      </c>
      <c r="D59" s="20"/>
      <c r="E59" s="20"/>
      <c r="F59" s="142">
        <f>F60+F63</f>
        <v>700</v>
      </c>
    </row>
    <row r="60" spans="1:6" ht="30">
      <c r="A60" s="17" t="s">
        <v>24</v>
      </c>
      <c r="B60" s="26" t="s">
        <v>408</v>
      </c>
      <c r="C60" s="20" t="s">
        <v>409</v>
      </c>
      <c r="D60" s="20"/>
      <c r="E60" s="20"/>
      <c r="F60" s="143">
        <f>'Разделы, подразделы, ЦС, группы'!F49</f>
        <v>250</v>
      </c>
    </row>
    <row r="61" spans="1:6" ht="60" hidden="1">
      <c r="A61" s="17" t="s">
        <v>26</v>
      </c>
      <c r="B61" s="19" t="s">
        <v>212</v>
      </c>
      <c r="C61" s="20" t="s">
        <v>34</v>
      </c>
      <c r="D61" s="29" t="s">
        <v>156</v>
      </c>
      <c r="E61" s="20"/>
      <c r="F61" s="143">
        <f>F62</f>
        <v>250</v>
      </c>
    </row>
    <row r="62" spans="1:6" ht="15.75" hidden="1">
      <c r="A62" s="17"/>
      <c r="B62" s="36" t="s">
        <v>116</v>
      </c>
      <c r="C62" s="20" t="s">
        <v>34</v>
      </c>
      <c r="D62" s="29" t="s">
        <v>156</v>
      </c>
      <c r="E62" s="20" t="s">
        <v>117</v>
      </c>
      <c r="F62" s="143">
        <f>Ведомственная!G53</f>
        <v>250</v>
      </c>
    </row>
    <row r="63" spans="1:6" ht="28.5" customHeight="1">
      <c r="A63" s="17" t="s">
        <v>128</v>
      </c>
      <c r="B63" s="19" t="s">
        <v>50</v>
      </c>
      <c r="C63" s="20" t="s">
        <v>49</v>
      </c>
      <c r="D63" s="20"/>
      <c r="E63" s="20"/>
      <c r="F63" s="143">
        <f>'Разделы, подразделы, ЦС, группы'!F52</f>
        <v>450</v>
      </c>
    </row>
    <row r="64" spans="1:6" ht="45" hidden="1">
      <c r="A64" s="17" t="s">
        <v>129</v>
      </c>
      <c r="B64" s="56" t="s">
        <v>208</v>
      </c>
      <c r="C64" s="20" t="s">
        <v>49</v>
      </c>
      <c r="D64" s="27" t="s">
        <v>163</v>
      </c>
      <c r="E64" s="15"/>
      <c r="F64" s="142">
        <f>F65</f>
        <v>100</v>
      </c>
    </row>
    <row r="65" spans="1:6" ht="15.75" hidden="1">
      <c r="A65" s="17"/>
      <c r="B65" s="36" t="s">
        <v>116</v>
      </c>
      <c r="C65" s="20" t="s">
        <v>49</v>
      </c>
      <c r="D65" s="29" t="s">
        <v>163</v>
      </c>
      <c r="E65" s="15" t="s">
        <v>117</v>
      </c>
      <c r="F65" s="143">
        <f>Ведомственная!G56</f>
        <v>100</v>
      </c>
    </row>
    <row r="66" spans="1:6" ht="30" customHeight="1" hidden="1">
      <c r="A66" s="17" t="s">
        <v>138</v>
      </c>
      <c r="B66" s="56" t="s">
        <v>211</v>
      </c>
      <c r="C66" s="20" t="s">
        <v>49</v>
      </c>
      <c r="D66" s="27" t="s">
        <v>164</v>
      </c>
      <c r="E66" s="20"/>
      <c r="F66" s="142">
        <f>F67</f>
        <v>100</v>
      </c>
    </row>
    <row r="67" spans="1:6" ht="15.75" hidden="1">
      <c r="A67" s="17"/>
      <c r="B67" s="36" t="s">
        <v>116</v>
      </c>
      <c r="C67" s="20" t="s">
        <v>49</v>
      </c>
      <c r="D67" s="29" t="s">
        <v>164</v>
      </c>
      <c r="E67" s="15" t="s">
        <v>117</v>
      </c>
      <c r="F67" s="143">
        <f>Ведомственная!G58</f>
        <v>100</v>
      </c>
    </row>
    <row r="68" spans="1:6" ht="60" hidden="1">
      <c r="A68" s="17" t="s">
        <v>139</v>
      </c>
      <c r="B68" s="19" t="s">
        <v>217</v>
      </c>
      <c r="C68" s="20" t="s">
        <v>49</v>
      </c>
      <c r="D68" s="15" t="s">
        <v>165</v>
      </c>
      <c r="E68" s="20"/>
      <c r="F68" s="142">
        <f>F69</f>
        <v>100</v>
      </c>
    </row>
    <row r="69" spans="1:6" ht="15.75" hidden="1">
      <c r="A69" s="17"/>
      <c r="B69" s="36" t="s">
        <v>116</v>
      </c>
      <c r="C69" s="20" t="s">
        <v>49</v>
      </c>
      <c r="D69" s="20" t="s">
        <v>165</v>
      </c>
      <c r="E69" s="15" t="s">
        <v>117</v>
      </c>
      <c r="F69" s="143">
        <f>Ведомственная!G60</f>
        <v>100</v>
      </c>
    </row>
    <row r="70" spans="1:6" ht="47.25" customHeight="1" hidden="1">
      <c r="A70" s="17" t="s">
        <v>140</v>
      </c>
      <c r="B70" s="26" t="s">
        <v>216</v>
      </c>
      <c r="C70" s="20" t="s">
        <v>49</v>
      </c>
      <c r="D70" s="16" t="s">
        <v>166</v>
      </c>
      <c r="E70" s="15"/>
      <c r="F70" s="142">
        <f>F71</f>
        <v>150</v>
      </c>
    </row>
    <row r="71" spans="1:6" ht="15.75" hidden="1">
      <c r="A71" s="17"/>
      <c r="B71" s="36" t="s">
        <v>116</v>
      </c>
      <c r="C71" s="20" t="s">
        <v>49</v>
      </c>
      <c r="D71" s="31" t="s">
        <v>166</v>
      </c>
      <c r="E71" s="15" t="s">
        <v>117</v>
      </c>
      <c r="F71" s="143">
        <f>Ведомственная!G62</f>
        <v>150</v>
      </c>
    </row>
    <row r="72" spans="1:6" ht="15.75">
      <c r="A72" s="13" t="s">
        <v>30</v>
      </c>
      <c r="B72" s="83" t="s">
        <v>227</v>
      </c>
      <c r="C72" s="15" t="s">
        <v>226</v>
      </c>
      <c r="D72" s="31"/>
      <c r="E72" s="15"/>
      <c r="F72" s="142">
        <f>F73+F76</f>
        <v>250</v>
      </c>
    </row>
    <row r="73" spans="1:6" ht="15.75">
      <c r="A73" s="17" t="s">
        <v>33</v>
      </c>
      <c r="B73" s="22" t="s">
        <v>228</v>
      </c>
      <c r="C73" s="20" t="s">
        <v>224</v>
      </c>
      <c r="D73" s="31"/>
      <c r="E73" s="20"/>
      <c r="F73" s="143">
        <f>F74</f>
        <v>200</v>
      </c>
    </row>
    <row r="74" spans="1:6" ht="30" hidden="1">
      <c r="A74" s="17" t="s">
        <v>193</v>
      </c>
      <c r="B74" s="22" t="s">
        <v>238</v>
      </c>
      <c r="C74" s="20" t="s">
        <v>224</v>
      </c>
      <c r="D74" s="31"/>
      <c r="E74" s="20"/>
      <c r="F74" s="143">
        <f>F75</f>
        <v>200</v>
      </c>
    </row>
    <row r="75" spans="1:6" ht="30" hidden="1">
      <c r="A75" s="17"/>
      <c r="B75" s="22" t="s">
        <v>172</v>
      </c>
      <c r="C75" s="20" t="s">
        <v>224</v>
      </c>
      <c r="D75" s="31"/>
      <c r="E75" s="20"/>
      <c r="F75" s="143">
        <f>Ведомственная!G65</f>
        <v>200</v>
      </c>
    </row>
    <row r="76" spans="1:6" ht="15.75">
      <c r="A76" s="17" t="s">
        <v>51</v>
      </c>
      <c r="B76" s="87" t="s">
        <v>230</v>
      </c>
      <c r="C76" s="20" t="s">
        <v>225</v>
      </c>
      <c r="D76" s="31"/>
      <c r="E76" s="20"/>
      <c r="F76" s="143">
        <f>F77</f>
        <v>50</v>
      </c>
    </row>
    <row r="77" spans="1:6" ht="30" hidden="1">
      <c r="A77" s="17" t="s">
        <v>52</v>
      </c>
      <c r="B77" s="85" t="s">
        <v>229</v>
      </c>
      <c r="C77" s="20" t="s">
        <v>225</v>
      </c>
      <c r="D77" s="31"/>
      <c r="E77" s="15"/>
      <c r="F77" s="142">
        <f>F78</f>
        <v>50</v>
      </c>
    </row>
    <row r="78" spans="1:6" ht="30" hidden="1">
      <c r="A78" s="17"/>
      <c r="B78" s="22" t="s">
        <v>172</v>
      </c>
      <c r="C78" s="20" t="s">
        <v>225</v>
      </c>
      <c r="D78" s="31"/>
      <c r="E78" s="15"/>
      <c r="F78" s="143">
        <f>Ведомственная!G68</f>
        <v>50</v>
      </c>
    </row>
    <row r="79" spans="1:6" ht="15.75">
      <c r="A79" s="13" t="s">
        <v>36</v>
      </c>
      <c r="B79" s="14" t="s">
        <v>56</v>
      </c>
      <c r="C79" s="15" t="s">
        <v>55</v>
      </c>
      <c r="D79" s="20"/>
      <c r="E79" s="20"/>
      <c r="F79" s="142">
        <f>F80</f>
        <v>38714.2</v>
      </c>
    </row>
    <row r="80" spans="1:6" ht="15.75">
      <c r="A80" s="17" t="s">
        <v>37</v>
      </c>
      <c r="B80" s="19" t="s">
        <v>65</v>
      </c>
      <c r="C80" s="20" t="s">
        <v>66</v>
      </c>
      <c r="D80" s="20"/>
      <c r="E80" s="20"/>
      <c r="F80" s="143">
        <f>'Разделы, подразделы, ЦС, группы'!F69</f>
        <v>38714.2</v>
      </c>
    </row>
    <row r="81" spans="1:6" ht="15.75" hidden="1">
      <c r="A81" s="17"/>
      <c r="B81" s="30" t="s">
        <v>93</v>
      </c>
      <c r="C81" s="20" t="s">
        <v>66</v>
      </c>
      <c r="D81" s="15" t="s">
        <v>174</v>
      </c>
      <c r="E81" s="20"/>
      <c r="F81" s="142" t="e">
        <f>F82+F84</f>
        <v>#REF!</v>
      </c>
    </row>
    <row r="82" spans="1:6" ht="30" hidden="1">
      <c r="A82" s="17" t="s">
        <v>35</v>
      </c>
      <c r="B82" s="19" t="s">
        <v>130</v>
      </c>
      <c r="C82" s="20" t="s">
        <v>66</v>
      </c>
      <c r="D82" s="15" t="s">
        <v>161</v>
      </c>
      <c r="E82" s="20"/>
      <c r="F82" s="142">
        <f>F83</f>
        <v>6000</v>
      </c>
    </row>
    <row r="83" spans="1:6" ht="15.75" hidden="1">
      <c r="A83" s="17"/>
      <c r="B83" s="36" t="s">
        <v>116</v>
      </c>
      <c r="C83" s="20" t="s">
        <v>66</v>
      </c>
      <c r="D83" s="20" t="s">
        <v>161</v>
      </c>
      <c r="E83" s="15" t="s">
        <v>117</v>
      </c>
      <c r="F83" s="143">
        <f>Ведомственная!G74</f>
        <v>6000</v>
      </c>
    </row>
    <row r="84" spans="1:6" ht="30" hidden="1">
      <c r="A84" s="25" t="s">
        <v>193</v>
      </c>
      <c r="B84" s="19" t="s">
        <v>141</v>
      </c>
      <c r="C84" s="29" t="s">
        <v>66</v>
      </c>
      <c r="D84" s="15"/>
      <c r="E84" s="15"/>
      <c r="F84" s="142" t="e">
        <f>F85+F87</f>
        <v>#REF!</v>
      </c>
    </row>
    <row r="85" spans="1:6" ht="30" hidden="1">
      <c r="A85" s="34" t="s">
        <v>194</v>
      </c>
      <c r="B85" s="46" t="s">
        <v>142</v>
      </c>
      <c r="C85" s="29" t="s">
        <v>66</v>
      </c>
      <c r="D85" s="15" t="s">
        <v>186</v>
      </c>
      <c r="E85" s="15"/>
      <c r="F85" s="143">
        <f>F86</f>
        <v>26573.7</v>
      </c>
    </row>
    <row r="86" spans="1:6" ht="15.75" hidden="1">
      <c r="A86" s="34"/>
      <c r="B86" s="36" t="s">
        <v>116</v>
      </c>
      <c r="C86" s="29" t="s">
        <v>66</v>
      </c>
      <c r="D86" s="20" t="s">
        <v>186</v>
      </c>
      <c r="E86" s="27" t="s">
        <v>117</v>
      </c>
      <c r="F86" s="145">
        <f>Ведомственная!G77</f>
        <v>26573.7</v>
      </c>
    </row>
    <row r="87" spans="1:6" ht="46.5" customHeight="1" hidden="1">
      <c r="A87" s="34" t="s">
        <v>195</v>
      </c>
      <c r="B87" s="33" t="s">
        <v>175</v>
      </c>
      <c r="C87" s="29" t="s">
        <v>66</v>
      </c>
      <c r="D87" s="15" t="s">
        <v>185</v>
      </c>
      <c r="E87" s="15"/>
      <c r="F87" s="143" t="e">
        <f>F88</f>
        <v>#REF!</v>
      </c>
    </row>
    <row r="88" spans="1:6" ht="15.75" hidden="1">
      <c r="A88" s="34"/>
      <c r="B88" s="35" t="s">
        <v>116</v>
      </c>
      <c r="C88" s="29" t="s">
        <v>66</v>
      </c>
      <c r="D88" s="20" t="s">
        <v>185</v>
      </c>
      <c r="E88" s="27" t="s">
        <v>117</v>
      </c>
      <c r="F88" s="143" t="e">
        <f>Ведомственная!#REF!</f>
        <v>#REF!</v>
      </c>
    </row>
    <row r="89" spans="1:6" ht="15.75">
      <c r="A89" s="13" t="s">
        <v>38</v>
      </c>
      <c r="B89" s="30" t="s">
        <v>79</v>
      </c>
      <c r="C89" s="15" t="s">
        <v>75</v>
      </c>
      <c r="D89" s="20"/>
      <c r="E89" s="20"/>
      <c r="F89" s="142">
        <f>F90</f>
        <v>200</v>
      </c>
    </row>
    <row r="90" spans="1:6" ht="15.75">
      <c r="A90" s="17" t="s">
        <v>39</v>
      </c>
      <c r="B90" s="19" t="s">
        <v>78</v>
      </c>
      <c r="C90" s="20" t="s">
        <v>76</v>
      </c>
      <c r="D90" s="20"/>
      <c r="E90" s="20"/>
      <c r="F90" s="143">
        <f>F91</f>
        <v>200</v>
      </c>
    </row>
    <row r="91" spans="1:6" ht="30" hidden="1">
      <c r="A91" s="17" t="s">
        <v>81</v>
      </c>
      <c r="B91" s="19" t="s">
        <v>92</v>
      </c>
      <c r="C91" s="20" t="s">
        <v>76</v>
      </c>
      <c r="D91" s="27" t="s">
        <v>157</v>
      </c>
      <c r="E91" s="20"/>
      <c r="F91" s="143">
        <f>F92</f>
        <v>200</v>
      </c>
    </row>
    <row r="92" spans="1:6" ht="15.75" hidden="1">
      <c r="A92" s="13"/>
      <c r="B92" s="36" t="s">
        <v>116</v>
      </c>
      <c r="C92" s="20" t="s">
        <v>76</v>
      </c>
      <c r="D92" s="29" t="s">
        <v>157</v>
      </c>
      <c r="E92" s="15" t="s">
        <v>117</v>
      </c>
      <c r="F92" s="143">
        <f>Ведомственная!G87</f>
        <v>200</v>
      </c>
    </row>
    <row r="93" spans="1:6" ht="15.75">
      <c r="A93" s="13" t="s">
        <v>58</v>
      </c>
      <c r="B93" s="14" t="s">
        <v>63</v>
      </c>
      <c r="C93" s="15" t="s">
        <v>64</v>
      </c>
      <c r="D93" s="20"/>
      <c r="E93" s="15"/>
      <c r="F93" s="142">
        <f>F97+F94</f>
        <v>7056.7</v>
      </c>
    </row>
    <row r="94" spans="1:6" ht="15.75">
      <c r="A94" s="17" t="s">
        <v>59</v>
      </c>
      <c r="B94" s="33" t="s">
        <v>103</v>
      </c>
      <c r="C94" s="20" t="s">
        <v>101</v>
      </c>
      <c r="D94" s="20"/>
      <c r="E94" s="20"/>
      <c r="F94" s="143">
        <f>F95</f>
        <v>50</v>
      </c>
    </row>
    <row r="95" spans="1:6" ht="60" hidden="1">
      <c r="A95" s="17" t="s">
        <v>91</v>
      </c>
      <c r="B95" s="33" t="s">
        <v>102</v>
      </c>
      <c r="C95" s="20" t="s">
        <v>101</v>
      </c>
      <c r="D95" s="15" t="s">
        <v>146</v>
      </c>
      <c r="E95" s="15"/>
      <c r="F95" s="143">
        <f>F96</f>
        <v>50</v>
      </c>
    </row>
    <row r="96" spans="1:6" ht="15.75" hidden="1">
      <c r="A96" s="13"/>
      <c r="B96" s="36" t="s">
        <v>116</v>
      </c>
      <c r="C96" s="20" t="s">
        <v>101</v>
      </c>
      <c r="D96" s="20" t="s">
        <v>146</v>
      </c>
      <c r="E96" s="15" t="s">
        <v>117</v>
      </c>
      <c r="F96" s="143">
        <f>Ведомственная!G91</f>
        <v>50</v>
      </c>
    </row>
    <row r="97" spans="1:6" ht="15.75">
      <c r="A97" s="17" t="s">
        <v>239</v>
      </c>
      <c r="B97" s="26" t="s">
        <v>105</v>
      </c>
      <c r="C97" s="20" t="s">
        <v>104</v>
      </c>
      <c r="D97" s="20"/>
      <c r="E97" s="20"/>
      <c r="F97" s="143">
        <f>'Разделы, подразделы, ЦС, группы'!F90</f>
        <v>7006.7</v>
      </c>
    </row>
    <row r="98" spans="1:6" ht="45" hidden="1">
      <c r="A98" s="17" t="s">
        <v>197</v>
      </c>
      <c r="B98" s="57" t="s">
        <v>207</v>
      </c>
      <c r="C98" s="15" t="s">
        <v>104</v>
      </c>
      <c r="D98" s="15" t="s">
        <v>204</v>
      </c>
      <c r="E98" s="15"/>
      <c r="F98" s="142">
        <f>F99</f>
        <v>150</v>
      </c>
    </row>
    <row r="99" spans="1:6" ht="15.75" hidden="1">
      <c r="A99" s="13"/>
      <c r="B99" s="36" t="s">
        <v>116</v>
      </c>
      <c r="C99" s="15" t="s">
        <v>104</v>
      </c>
      <c r="D99" s="20" t="s">
        <v>204</v>
      </c>
      <c r="E99" s="15" t="s">
        <v>117</v>
      </c>
      <c r="F99" s="143">
        <f>Ведомственная!G97</f>
        <v>150</v>
      </c>
    </row>
    <row r="100" spans="1:6" ht="30" hidden="1">
      <c r="A100" s="17" t="s">
        <v>205</v>
      </c>
      <c r="B100" s="26" t="s">
        <v>215</v>
      </c>
      <c r="C100" s="20" t="s">
        <v>104</v>
      </c>
      <c r="D100" s="15" t="s">
        <v>167</v>
      </c>
      <c r="E100" s="15"/>
      <c r="F100" s="142">
        <f>F101</f>
        <v>800</v>
      </c>
    </row>
    <row r="101" spans="1:6" ht="15.75" hidden="1">
      <c r="A101" s="17"/>
      <c r="B101" s="36" t="s">
        <v>116</v>
      </c>
      <c r="C101" s="20" t="s">
        <v>104</v>
      </c>
      <c r="D101" s="20" t="s">
        <v>167</v>
      </c>
      <c r="E101" s="15" t="s">
        <v>117</v>
      </c>
      <c r="F101" s="143">
        <f>Ведомственная!G99</f>
        <v>800</v>
      </c>
    </row>
    <row r="102" spans="1:6" ht="15.75">
      <c r="A102" s="13" t="s">
        <v>69</v>
      </c>
      <c r="B102" s="14" t="s">
        <v>85</v>
      </c>
      <c r="C102" s="15" t="s">
        <v>40</v>
      </c>
      <c r="D102" s="31"/>
      <c r="E102" s="13"/>
      <c r="F102" s="142">
        <f>F103+F106</f>
        <v>18140.5</v>
      </c>
    </row>
    <row r="103" spans="1:6" ht="15.75">
      <c r="A103" s="25" t="s">
        <v>70</v>
      </c>
      <c r="B103" s="26" t="s">
        <v>60</v>
      </c>
      <c r="C103" s="20" t="s">
        <v>57</v>
      </c>
      <c r="D103" s="31"/>
      <c r="E103" s="17"/>
      <c r="F103" s="143">
        <f>F104</f>
        <v>9200</v>
      </c>
    </row>
    <row r="104" spans="1:6" ht="45" hidden="1">
      <c r="A104" s="25" t="s">
        <v>131</v>
      </c>
      <c r="B104" s="19" t="s">
        <v>214</v>
      </c>
      <c r="C104" s="15" t="s">
        <v>57</v>
      </c>
      <c r="D104" s="15" t="s">
        <v>152</v>
      </c>
      <c r="E104" s="15"/>
      <c r="F104" s="142">
        <f>F105</f>
        <v>9200</v>
      </c>
    </row>
    <row r="105" spans="1:6" ht="15.75" hidden="1">
      <c r="A105" s="25"/>
      <c r="B105" s="36" t="s">
        <v>116</v>
      </c>
      <c r="C105" s="20" t="s">
        <v>57</v>
      </c>
      <c r="D105" s="20" t="s">
        <v>152</v>
      </c>
      <c r="E105" s="15" t="s">
        <v>117</v>
      </c>
      <c r="F105" s="143">
        <f>Ведомственная!G103</f>
        <v>9200</v>
      </c>
    </row>
    <row r="106" spans="1:6" ht="15.75">
      <c r="A106" s="25" t="s">
        <v>222</v>
      </c>
      <c r="B106" s="36" t="s">
        <v>270</v>
      </c>
      <c r="C106" s="20" t="s">
        <v>272</v>
      </c>
      <c r="D106" s="20"/>
      <c r="E106" s="15"/>
      <c r="F106" s="143">
        <f>'Разделы, подразделы, ЦС, группы'!F102</f>
        <v>8940.5</v>
      </c>
    </row>
    <row r="107" spans="1:6" s="58" customFormat="1" ht="15.75">
      <c r="A107" s="13" t="s">
        <v>67</v>
      </c>
      <c r="B107" s="14" t="s">
        <v>42</v>
      </c>
      <c r="C107" s="15" t="s">
        <v>43</v>
      </c>
      <c r="D107" s="20"/>
      <c r="E107" s="15"/>
      <c r="F107" s="142">
        <f>F111+F108+F112</f>
        <v>15156.3</v>
      </c>
    </row>
    <row r="108" spans="1:6" s="58" customFormat="1" ht="15.75">
      <c r="A108" s="17" t="s">
        <v>61</v>
      </c>
      <c r="B108" s="26" t="s">
        <v>210</v>
      </c>
      <c r="C108" s="20" t="s">
        <v>209</v>
      </c>
      <c r="D108" s="20"/>
      <c r="E108" s="20"/>
      <c r="F108" s="143">
        <f>'Разделы, подразделы, ЦС, группы'!F107</f>
        <v>369</v>
      </c>
    </row>
    <row r="109" spans="1:6" s="58" customFormat="1" ht="30" hidden="1">
      <c r="A109" s="17" t="s">
        <v>71</v>
      </c>
      <c r="B109" s="19" t="s">
        <v>113</v>
      </c>
      <c r="C109" s="20" t="s">
        <v>209</v>
      </c>
      <c r="D109" s="15" t="s">
        <v>159</v>
      </c>
      <c r="E109" s="20"/>
      <c r="F109" s="143">
        <f>Ведомственная!G111</f>
        <v>369</v>
      </c>
    </row>
    <row r="110" spans="1:6" s="58" customFormat="1" ht="15.75" hidden="1">
      <c r="A110" s="17"/>
      <c r="B110" s="19" t="s">
        <v>118</v>
      </c>
      <c r="C110" s="20" t="s">
        <v>209</v>
      </c>
      <c r="D110" s="20" t="s">
        <v>159</v>
      </c>
      <c r="E110" s="15" t="s">
        <v>108</v>
      </c>
      <c r="F110" s="143">
        <f>Ведомственная!G111</f>
        <v>369</v>
      </c>
    </row>
    <row r="111" spans="1:6" s="58" customFormat="1" ht="15.75" hidden="1">
      <c r="A111" s="13" t="s">
        <v>67</v>
      </c>
      <c r="B111" s="30" t="s">
        <v>44</v>
      </c>
      <c r="C111" s="15" t="s">
        <v>45</v>
      </c>
      <c r="D111" s="20"/>
      <c r="E111" s="15"/>
      <c r="F111" s="142">
        <f>F113</f>
        <v>14143.4</v>
      </c>
    </row>
    <row r="112" spans="1:6" s="58" customFormat="1" ht="15.75">
      <c r="A112" s="17" t="s">
        <v>240</v>
      </c>
      <c r="B112" s="19" t="s">
        <v>264</v>
      </c>
      <c r="C112" s="20" t="s">
        <v>263</v>
      </c>
      <c r="D112" s="20"/>
      <c r="E112" s="20"/>
      <c r="F112" s="143">
        <f>'Разделы, подразделы, ЦС, группы'!F110</f>
        <v>643.9</v>
      </c>
    </row>
    <row r="113" spans="1:6" s="58" customFormat="1" ht="15.75">
      <c r="A113" s="17" t="s">
        <v>256</v>
      </c>
      <c r="B113" s="19" t="s">
        <v>44</v>
      </c>
      <c r="C113" s="20" t="s">
        <v>45</v>
      </c>
      <c r="D113" s="20" t="s">
        <v>145</v>
      </c>
      <c r="E113" s="20"/>
      <c r="F113" s="143">
        <f>'Разделы, подразделы, ЦС, группы'!F113</f>
        <v>14143.4</v>
      </c>
    </row>
    <row r="114" spans="1:6" ht="45" hidden="1">
      <c r="A114" s="17" t="s">
        <v>62</v>
      </c>
      <c r="B114" s="32" t="s">
        <v>202</v>
      </c>
      <c r="C114" s="15" t="s">
        <v>45</v>
      </c>
      <c r="D114" s="15" t="s">
        <v>182</v>
      </c>
      <c r="E114" s="15"/>
      <c r="F114" s="142">
        <f>F115</f>
        <v>8146.9</v>
      </c>
    </row>
    <row r="115" spans="1:6" ht="15.75" hidden="1">
      <c r="A115" s="17"/>
      <c r="B115" s="21" t="s">
        <v>118</v>
      </c>
      <c r="C115" s="20" t="s">
        <v>45</v>
      </c>
      <c r="D115" s="20" t="s">
        <v>182</v>
      </c>
      <c r="E115" s="15" t="s">
        <v>108</v>
      </c>
      <c r="F115" s="143">
        <f>Ведомственная!G117</f>
        <v>8146.9</v>
      </c>
    </row>
    <row r="116" spans="1:6" ht="45" hidden="1">
      <c r="A116" s="17" t="s">
        <v>198</v>
      </c>
      <c r="B116" s="21" t="s">
        <v>173</v>
      </c>
      <c r="C116" s="15" t="s">
        <v>45</v>
      </c>
      <c r="D116" s="15" t="s">
        <v>181</v>
      </c>
      <c r="E116" s="15"/>
      <c r="F116" s="142">
        <f>F117</f>
        <v>5996.5</v>
      </c>
    </row>
    <row r="117" spans="1:6" ht="15.75" hidden="1">
      <c r="A117" s="17"/>
      <c r="B117" s="21" t="s">
        <v>118</v>
      </c>
      <c r="C117" s="20" t="s">
        <v>45</v>
      </c>
      <c r="D117" s="20" t="s">
        <v>181</v>
      </c>
      <c r="E117" s="15" t="s">
        <v>108</v>
      </c>
      <c r="F117" s="143">
        <f>Ведомственная!G119</f>
        <v>5996.5</v>
      </c>
    </row>
    <row r="118" spans="1:6" ht="15.75">
      <c r="A118" s="11" t="s">
        <v>72</v>
      </c>
      <c r="B118" s="30" t="s">
        <v>124</v>
      </c>
      <c r="C118" s="15" t="s">
        <v>126</v>
      </c>
      <c r="D118" s="29"/>
      <c r="E118" s="29"/>
      <c r="F118" s="146">
        <f>F120</f>
        <v>250</v>
      </c>
    </row>
    <row r="119" spans="1:6" ht="15.75">
      <c r="A119" s="25" t="s">
        <v>68</v>
      </c>
      <c r="B119" s="19" t="s">
        <v>176</v>
      </c>
      <c r="C119" s="20" t="s">
        <v>125</v>
      </c>
      <c r="D119" s="29"/>
      <c r="E119" s="29"/>
      <c r="F119" s="145">
        <f>F120</f>
        <v>250</v>
      </c>
    </row>
    <row r="120" spans="1:6" ht="75" customHeight="1" hidden="1">
      <c r="A120" s="17" t="s">
        <v>132</v>
      </c>
      <c r="B120" s="56" t="s">
        <v>206</v>
      </c>
      <c r="C120" s="20" t="s">
        <v>125</v>
      </c>
      <c r="D120" s="15" t="s">
        <v>168</v>
      </c>
      <c r="E120" s="15"/>
      <c r="F120" s="145">
        <f>F121</f>
        <v>250</v>
      </c>
    </row>
    <row r="121" spans="1:6" ht="15.75" hidden="1">
      <c r="A121" s="17"/>
      <c r="B121" s="36" t="s">
        <v>116</v>
      </c>
      <c r="C121" s="20" t="s">
        <v>125</v>
      </c>
      <c r="D121" s="20" t="s">
        <v>168</v>
      </c>
      <c r="E121" s="15" t="s">
        <v>117</v>
      </c>
      <c r="F121" s="145">
        <f>Ведомственная!G125</f>
        <v>250</v>
      </c>
    </row>
    <row r="122" spans="1:6" ht="15.75">
      <c r="A122" s="11" t="s">
        <v>77</v>
      </c>
      <c r="B122" s="30" t="s">
        <v>83</v>
      </c>
      <c r="C122" s="15" t="s">
        <v>84</v>
      </c>
      <c r="D122" s="20"/>
      <c r="E122" s="15"/>
      <c r="F122" s="142">
        <f>F123</f>
        <v>2350</v>
      </c>
    </row>
    <row r="123" spans="1:6" ht="15.75">
      <c r="A123" s="17" t="s">
        <v>73</v>
      </c>
      <c r="B123" s="26" t="s">
        <v>41</v>
      </c>
      <c r="C123" s="20" t="s">
        <v>82</v>
      </c>
      <c r="D123" s="38"/>
      <c r="E123" s="20"/>
      <c r="F123" s="143">
        <f>F124</f>
        <v>2350</v>
      </c>
    </row>
    <row r="124" spans="1:6" ht="30" hidden="1">
      <c r="A124" s="17" t="s">
        <v>74</v>
      </c>
      <c r="B124" s="19" t="s">
        <v>218</v>
      </c>
      <c r="C124" s="20" t="s">
        <v>82</v>
      </c>
      <c r="D124" s="15" t="s">
        <v>160</v>
      </c>
      <c r="E124" s="15"/>
      <c r="F124" s="142">
        <f>F125</f>
        <v>2350</v>
      </c>
    </row>
    <row r="125" spans="1:6" ht="15.75" hidden="1">
      <c r="A125" s="13"/>
      <c r="B125" s="36" t="s">
        <v>116</v>
      </c>
      <c r="C125" s="20" t="s">
        <v>82</v>
      </c>
      <c r="D125" s="20" t="s">
        <v>160</v>
      </c>
      <c r="E125" s="15" t="s">
        <v>117</v>
      </c>
      <c r="F125" s="143">
        <f>Ведомственная!G129</f>
        <v>2350</v>
      </c>
    </row>
    <row r="126" spans="1:6" s="98" customFormat="1" ht="16.5">
      <c r="A126" s="100"/>
      <c r="B126" s="94" t="s">
        <v>0</v>
      </c>
      <c r="C126" s="96"/>
      <c r="D126" s="97"/>
      <c r="E126" s="96"/>
      <c r="F126" s="144">
        <f>F15+F59+F79+F89+F93+F102+F107+F118+F122+F72</f>
        <v>100443.5</v>
      </c>
    </row>
    <row r="127" spans="1:6" ht="15.75">
      <c r="A127" s="39"/>
      <c r="B127" s="40"/>
      <c r="C127" s="41"/>
      <c r="D127" s="42"/>
      <c r="E127" s="41"/>
      <c r="F127" s="53"/>
    </row>
  </sheetData>
  <sheetProtection/>
  <mergeCells count="7">
    <mergeCell ref="A13:F13"/>
    <mergeCell ref="A11:F11"/>
    <mergeCell ref="A9:F9"/>
    <mergeCell ref="C5:F5"/>
    <mergeCell ref="A5:B5"/>
    <mergeCell ref="A10:F10"/>
    <mergeCell ref="A12:F12"/>
  </mergeCells>
  <printOptions/>
  <pageMargins left="0.7874015748031497" right="0.3937007874015748" top="0.5905511811023623" bottom="0.5905511811023623" header="0.31496062992125984" footer="0.15748031496062992"/>
  <pageSetup fitToHeight="1" fitToWidth="1" horizontalDpi="600" verticalDpi="600" orientation="portrait" paperSize="9" scale="83" r:id="rId1"/>
  <rowBreaks count="3" manualBreakCount="3">
    <brk id="33" max="255" man="1"/>
    <brk id="48" max="255" man="1"/>
    <brk id="6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workbookViewId="0" topLeftCell="A1">
      <selection activeCell="B6" sqref="B6"/>
    </sheetView>
  </sheetViews>
  <sheetFormatPr defaultColWidth="7.09765625" defaultRowHeight="15"/>
  <cols>
    <col min="1" max="1" width="49.09765625" style="102" customWidth="1"/>
    <col min="2" max="2" width="18.296875" style="102" customWidth="1"/>
    <col min="3" max="3" width="11.796875" style="102" customWidth="1"/>
    <col min="4" max="16384" width="7.09765625" style="102" customWidth="1"/>
  </cols>
  <sheetData>
    <row r="1" s="1" customFormat="1" ht="15">
      <c r="B1" s="101" t="s">
        <v>353</v>
      </c>
    </row>
    <row r="2" s="1" customFormat="1" ht="15">
      <c r="B2" s="103" t="s">
        <v>275</v>
      </c>
    </row>
    <row r="3" s="1" customFormat="1" ht="15">
      <c r="B3" s="103" t="s">
        <v>223</v>
      </c>
    </row>
    <row r="4" s="1" customFormat="1" ht="15">
      <c r="B4" s="103" t="s">
        <v>278</v>
      </c>
    </row>
    <row r="5" spans="2:3" s="1" customFormat="1" ht="15">
      <c r="B5" s="170" t="s">
        <v>88</v>
      </c>
      <c r="C5" s="170"/>
    </row>
    <row r="6" spans="2:3" s="1" customFormat="1" ht="15">
      <c r="B6" s="104" t="s">
        <v>412</v>
      </c>
      <c r="C6" s="60"/>
    </row>
    <row r="7" ht="12.75">
      <c r="B7" s="105"/>
    </row>
    <row r="9" spans="1:3" ht="20.25" customHeight="1">
      <c r="A9" s="171" t="s">
        <v>280</v>
      </c>
      <c r="B9" s="171"/>
      <c r="C9" s="171"/>
    </row>
    <row r="10" spans="1:3" ht="20.25" customHeight="1">
      <c r="A10" s="171" t="s">
        <v>199</v>
      </c>
      <c r="B10" s="171"/>
      <c r="C10" s="171"/>
    </row>
    <row r="11" spans="1:3" ht="20.25" customHeight="1">
      <c r="A11" s="171" t="s">
        <v>281</v>
      </c>
      <c r="B11" s="171"/>
      <c r="C11" s="171"/>
    </row>
    <row r="12" spans="1:3" ht="20.25" customHeight="1">
      <c r="A12" s="171" t="s">
        <v>282</v>
      </c>
      <c r="B12" s="171"/>
      <c r="C12" s="171"/>
    </row>
    <row r="13" spans="1:3" ht="20.25">
      <c r="A13" s="171" t="s">
        <v>354</v>
      </c>
      <c r="B13" s="171"/>
      <c r="C13" s="171"/>
    </row>
    <row r="14" spans="1:3" ht="12.75">
      <c r="A14" s="172"/>
      <c r="B14" s="172"/>
      <c r="C14" s="172"/>
    </row>
    <row r="15" spans="1:3" ht="25.5" customHeight="1">
      <c r="A15" s="106" t="s">
        <v>2</v>
      </c>
      <c r="B15" s="106" t="s">
        <v>279</v>
      </c>
      <c r="C15" s="106" t="s">
        <v>283</v>
      </c>
    </row>
    <row r="16" spans="1:3" s="108" customFormat="1" ht="37.5">
      <c r="A16" s="107" t="s">
        <v>284</v>
      </c>
      <c r="B16" s="109"/>
      <c r="C16" s="147">
        <f>C17</f>
        <v>429.3999999999942</v>
      </c>
    </row>
    <row r="17" spans="1:3" ht="33">
      <c r="A17" s="113" t="s">
        <v>285</v>
      </c>
      <c r="B17" s="114" t="s">
        <v>295</v>
      </c>
      <c r="C17" s="148">
        <f>C18</f>
        <v>429.3999999999942</v>
      </c>
    </row>
    <row r="18" spans="1:3" ht="31.5">
      <c r="A18" s="112" t="s">
        <v>286</v>
      </c>
      <c r="B18" s="115" t="s">
        <v>296</v>
      </c>
      <c r="C18" s="149">
        <f>C19+C23</f>
        <v>429.3999999999942</v>
      </c>
    </row>
    <row r="19" spans="1:3" ht="15.75">
      <c r="A19" s="110" t="s">
        <v>287</v>
      </c>
      <c r="B19" s="116" t="s">
        <v>297</v>
      </c>
      <c r="C19" s="150">
        <f>C20</f>
        <v>-100014.1</v>
      </c>
    </row>
    <row r="20" spans="1:3" ht="15.75">
      <c r="A20" s="110" t="s">
        <v>288</v>
      </c>
      <c r="B20" s="116" t="s">
        <v>298</v>
      </c>
      <c r="C20" s="150">
        <f>C21</f>
        <v>-100014.1</v>
      </c>
    </row>
    <row r="21" spans="1:3" ht="15.75">
      <c r="A21" s="110" t="s">
        <v>289</v>
      </c>
      <c r="B21" s="116" t="s">
        <v>299</v>
      </c>
      <c r="C21" s="150">
        <f>C22</f>
        <v>-100014.1</v>
      </c>
    </row>
    <row r="22" spans="1:3" ht="45.75" customHeight="1">
      <c r="A22" s="110" t="s">
        <v>290</v>
      </c>
      <c r="B22" s="116" t="s">
        <v>300</v>
      </c>
      <c r="C22" s="150">
        <f>-Доходы!C46</f>
        <v>-100014.1</v>
      </c>
    </row>
    <row r="23" spans="1:3" ht="15.75">
      <c r="A23" s="110" t="s">
        <v>291</v>
      </c>
      <c r="B23" s="116" t="s">
        <v>301</v>
      </c>
      <c r="C23" s="150">
        <f>C24</f>
        <v>100443.5</v>
      </c>
    </row>
    <row r="24" spans="1:3" ht="15.75">
      <c r="A24" s="110" t="s">
        <v>292</v>
      </c>
      <c r="B24" s="116" t="s">
        <v>302</v>
      </c>
      <c r="C24" s="150">
        <f>C25</f>
        <v>100443.5</v>
      </c>
    </row>
    <row r="25" spans="1:3" ht="15.75">
      <c r="A25" s="110" t="s">
        <v>293</v>
      </c>
      <c r="B25" s="116" t="s">
        <v>303</v>
      </c>
      <c r="C25" s="150">
        <f>C26</f>
        <v>100443.5</v>
      </c>
    </row>
    <row r="26" spans="1:3" ht="45.75" customHeight="1">
      <c r="A26" s="110" t="s">
        <v>294</v>
      </c>
      <c r="B26" s="116" t="s">
        <v>304</v>
      </c>
      <c r="C26" s="150">
        <f>'Разделы, подразделы'!F126</f>
        <v>100443.5</v>
      </c>
    </row>
    <row r="30" ht="12.75">
      <c r="C30" s="111"/>
    </row>
  </sheetData>
  <mergeCells count="7">
    <mergeCell ref="A12:C12"/>
    <mergeCell ref="A14:C14"/>
    <mergeCell ref="A13:C13"/>
    <mergeCell ref="B5:C5"/>
    <mergeCell ref="A9:C9"/>
    <mergeCell ref="A10:C10"/>
    <mergeCell ref="A11:C1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3"/>
  <sheetViews>
    <sheetView workbookViewId="0" topLeftCell="A1">
      <selection activeCell="C19" sqref="C19"/>
    </sheetView>
  </sheetViews>
  <sheetFormatPr defaultColWidth="7.09765625" defaultRowHeight="15"/>
  <cols>
    <col min="1" max="1" width="4.3984375" style="154" bestFit="1" customWidth="1"/>
    <col min="2" max="2" width="25.796875" style="102" customWidth="1"/>
    <col min="3" max="3" width="53.19921875" style="119" customWidth="1"/>
    <col min="4" max="16384" width="7.09765625" style="102" customWidth="1"/>
  </cols>
  <sheetData>
    <row r="1" spans="1:3" ht="15">
      <c r="A1" s="152"/>
      <c r="C1" s="153" t="s">
        <v>381</v>
      </c>
    </row>
    <row r="2" spans="1:3" ht="12.75" customHeight="1">
      <c r="A2" s="152"/>
      <c r="C2" s="153" t="s">
        <v>275</v>
      </c>
    </row>
    <row r="3" spans="1:3" ht="12.75" customHeight="1">
      <c r="A3" s="152"/>
      <c r="C3" s="153" t="s">
        <v>223</v>
      </c>
    </row>
    <row r="4" ht="15">
      <c r="C4" s="153" t="s">
        <v>278</v>
      </c>
    </row>
    <row r="5" spans="1:3" ht="15">
      <c r="A5" s="152"/>
      <c r="C5" s="153" t="s">
        <v>88</v>
      </c>
    </row>
    <row r="6" ht="15">
      <c r="C6" s="155" t="s">
        <v>411</v>
      </c>
    </row>
    <row r="7" ht="12.75" customHeight="1">
      <c r="C7" s="155"/>
    </row>
    <row r="8" ht="12.75" customHeight="1">
      <c r="B8" s="105"/>
    </row>
    <row r="9" spans="1:3" ht="20.25">
      <c r="A9" s="171" t="s">
        <v>382</v>
      </c>
      <c r="B9" s="171"/>
      <c r="C9" s="171"/>
    </row>
    <row r="10" spans="1:3" ht="20.25">
      <c r="A10" s="171" t="s">
        <v>383</v>
      </c>
      <c r="B10" s="171"/>
      <c r="C10" s="171"/>
    </row>
    <row r="11" spans="1:3" ht="20.25" customHeight="1">
      <c r="A11" s="171" t="s">
        <v>308</v>
      </c>
      <c r="B11" s="171"/>
      <c r="C11" s="171"/>
    </row>
    <row r="12" spans="1:3" ht="20.25" customHeight="1">
      <c r="A12" s="171" t="s">
        <v>384</v>
      </c>
      <c r="B12" s="171"/>
      <c r="C12" s="171"/>
    </row>
    <row r="13" spans="1:3" ht="20.25" customHeight="1">
      <c r="A13" s="171" t="s">
        <v>199</v>
      </c>
      <c r="B13" s="171"/>
      <c r="C13" s="171"/>
    </row>
    <row r="14" spans="1:3" ht="20.25" customHeight="1">
      <c r="A14" s="171" t="s">
        <v>354</v>
      </c>
      <c r="B14" s="171"/>
      <c r="C14" s="171"/>
    </row>
    <row r="15" spans="1:3" ht="12.75">
      <c r="A15" s="172"/>
      <c r="B15" s="173"/>
      <c r="C15" s="173"/>
    </row>
    <row r="16" spans="1:3" ht="25.5" customHeight="1">
      <c r="A16" s="156" t="s">
        <v>385</v>
      </c>
      <c r="B16" s="106" t="s">
        <v>279</v>
      </c>
      <c r="C16" s="106" t="s">
        <v>386</v>
      </c>
    </row>
    <row r="17" spans="1:3" ht="15.75">
      <c r="A17" s="197" t="s">
        <v>387</v>
      </c>
      <c r="B17" s="200"/>
      <c r="C17" s="201"/>
    </row>
    <row r="18" spans="1:3" ht="78.75">
      <c r="A18" s="157" t="s">
        <v>11</v>
      </c>
      <c r="B18" s="165" t="s">
        <v>376</v>
      </c>
      <c r="C18" s="126" t="s">
        <v>371</v>
      </c>
    </row>
    <row r="19" spans="1:3" ht="110.25">
      <c r="A19" s="157" t="s">
        <v>15</v>
      </c>
      <c r="B19" s="165" t="s">
        <v>377</v>
      </c>
      <c r="C19" s="126" t="s">
        <v>372</v>
      </c>
    </row>
    <row r="20" spans="1:3" ht="47.25">
      <c r="A20" s="157" t="s">
        <v>135</v>
      </c>
      <c r="B20" s="165" t="s">
        <v>378</v>
      </c>
      <c r="C20" s="126" t="s">
        <v>373</v>
      </c>
    </row>
    <row r="21" spans="1:3" ht="94.5">
      <c r="A21" s="157" t="s">
        <v>187</v>
      </c>
      <c r="B21" s="165" t="s">
        <v>379</v>
      </c>
      <c r="C21" s="126" t="s">
        <v>374</v>
      </c>
    </row>
    <row r="22" spans="1:3" ht="47.25">
      <c r="A22" s="157" t="s">
        <v>188</v>
      </c>
      <c r="B22" s="165" t="s">
        <v>380</v>
      </c>
      <c r="C22" s="126" t="s">
        <v>375</v>
      </c>
    </row>
    <row r="23" spans="1:3" ht="30" customHeight="1">
      <c r="A23" s="197" t="s">
        <v>388</v>
      </c>
      <c r="B23" s="198"/>
      <c r="C23" s="199"/>
    </row>
    <row r="24" spans="1:3" ht="110.25">
      <c r="A24" s="159" t="s">
        <v>24</v>
      </c>
      <c r="B24" s="158" t="s">
        <v>389</v>
      </c>
      <c r="C24" s="167" t="s">
        <v>318</v>
      </c>
    </row>
    <row r="25" spans="1:3" ht="47.25">
      <c r="A25" s="159" t="s">
        <v>128</v>
      </c>
      <c r="B25" s="158" t="s">
        <v>359</v>
      </c>
      <c r="C25" s="126" t="s">
        <v>365</v>
      </c>
    </row>
    <row r="26" spans="1:3" ht="47.25">
      <c r="A26" s="159" t="s">
        <v>98</v>
      </c>
      <c r="B26" s="157" t="s">
        <v>360</v>
      </c>
      <c r="C26" s="126" t="s">
        <v>367</v>
      </c>
    </row>
    <row r="27" spans="1:3" ht="31.5">
      <c r="A27" s="160" t="s">
        <v>390</v>
      </c>
      <c r="B27" s="158" t="s">
        <v>329</v>
      </c>
      <c r="C27" s="161" t="s">
        <v>328</v>
      </c>
    </row>
    <row r="28" spans="1:3" ht="63">
      <c r="A28" s="159" t="s">
        <v>391</v>
      </c>
      <c r="B28" s="158" t="s">
        <v>337</v>
      </c>
      <c r="C28" s="126" t="s">
        <v>336</v>
      </c>
    </row>
    <row r="29" spans="1:3" ht="96" customHeight="1">
      <c r="A29" s="159" t="s">
        <v>392</v>
      </c>
      <c r="B29" s="158" t="s">
        <v>339</v>
      </c>
      <c r="C29" s="130" t="s">
        <v>338</v>
      </c>
    </row>
    <row r="30" spans="1:3" ht="47.25">
      <c r="A30" s="162" t="s">
        <v>393</v>
      </c>
      <c r="B30" s="158" t="s">
        <v>345</v>
      </c>
      <c r="C30" s="163" t="s">
        <v>344</v>
      </c>
    </row>
    <row r="31" spans="1:3" ht="47.25">
      <c r="A31" s="159" t="s">
        <v>394</v>
      </c>
      <c r="B31" s="158" t="s">
        <v>347</v>
      </c>
      <c r="C31" s="126" t="s">
        <v>346</v>
      </c>
    </row>
    <row r="32" spans="2:3" ht="15.75">
      <c r="B32" s="164"/>
      <c r="C32" s="102"/>
    </row>
    <row r="33" spans="2:3" ht="15.75">
      <c r="B33" s="164"/>
      <c r="C33" s="102"/>
    </row>
    <row r="34" spans="2:3" ht="15.75">
      <c r="B34" s="164"/>
      <c r="C34" s="102"/>
    </row>
    <row r="35" spans="2:3" ht="15.75">
      <c r="B35" s="164"/>
      <c r="C35" s="102"/>
    </row>
    <row r="36" spans="2:3" ht="15.75">
      <c r="B36" s="164"/>
      <c r="C36" s="102"/>
    </row>
    <row r="37" spans="2:3" ht="15.75">
      <c r="B37" s="164"/>
      <c r="C37" s="102"/>
    </row>
    <row r="38" spans="2:3" ht="15.75">
      <c r="B38" s="164"/>
      <c r="C38" s="102"/>
    </row>
    <row r="39" spans="2:3" ht="15.75">
      <c r="B39" s="164"/>
      <c r="C39" s="102"/>
    </row>
    <row r="40" spans="2:3" ht="15.75">
      <c r="B40" s="164"/>
      <c r="C40" s="102"/>
    </row>
    <row r="41" spans="2:3" ht="15.75">
      <c r="B41" s="164"/>
      <c r="C41" s="102"/>
    </row>
    <row r="42" spans="2:3" ht="15.75">
      <c r="B42" s="164"/>
      <c r="C42" s="102"/>
    </row>
    <row r="43" spans="2:3" ht="15.75">
      <c r="B43" s="164"/>
      <c r="C43" s="102"/>
    </row>
    <row r="44" spans="2:3" ht="15.75">
      <c r="B44" s="164"/>
      <c r="C44" s="102"/>
    </row>
    <row r="45" spans="2:3" ht="15.75">
      <c r="B45" s="164"/>
      <c r="C45" s="102"/>
    </row>
    <row r="46" spans="2:3" ht="15.75">
      <c r="B46" s="164"/>
      <c r="C46" s="102"/>
    </row>
    <row r="47" spans="2:3" ht="15.75">
      <c r="B47" s="164"/>
      <c r="C47" s="102"/>
    </row>
    <row r="48" spans="2:3" ht="15.75">
      <c r="B48" s="164"/>
      <c r="C48" s="102"/>
    </row>
    <row r="49" spans="2:3" ht="15.75">
      <c r="B49" s="164"/>
      <c r="C49" s="102"/>
    </row>
    <row r="50" spans="2:3" ht="15.75">
      <c r="B50" s="164"/>
      <c r="C50" s="102"/>
    </row>
    <row r="51" spans="2:3" ht="15.75">
      <c r="B51" s="164"/>
      <c r="C51" s="102"/>
    </row>
    <row r="52" spans="2:3" ht="15.75">
      <c r="B52" s="164"/>
      <c r="C52" s="102"/>
    </row>
    <row r="53" spans="2:3" ht="15.75">
      <c r="B53" s="164"/>
      <c r="C53" s="102"/>
    </row>
    <row r="54" spans="2:3" ht="15.75">
      <c r="B54" s="164"/>
      <c r="C54" s="102"/>
    </row>
    <row r="55" spans="2:3" ht="15.75">
      <c r="B55" s="164"/>
      <c r="C55" s="102"/>
    </row>
    <row r="56" spans="2:3" ht="15.75">
      <c r="B56" s="164"/>
      <c r="C56" s="102"/>
    </row>
    <row r="57" spans="2:3" ht="15.75">
      <c r="B57" s="164"/>
      <c r="C57" s="102"/>
    </row>
    <row r="58" spans="2:3" ht="15.75">
      <c r="B58" s="164"/>
      <c r="C58" s="102"/>
    </row>
    <row r="59" spans="2:3" ht="15.75">
      <c r="B59" s="164"/>
      <c r="C59" s="102"/>
    </row>
    <row r="60" spans="2:3" ht="15.75">
      <c r="B60" s="164"/>
      <c r="C60" s="102"/>
    </row>
    <row r="61" spans="2:3" ht="15.75">
      <c r="B61" s="164"/>
      <c r="C61" s="102"/>
    </row>
    <row r="62" spans="2:3" ht="15.75">
      <c r="B62" s="164"/>
      <c r="C62" s="102"/>
    </row>
    <row r="63" ht="12.75">
      <c r="C63" s="102"/>
    </row>
    <row r="64" ht="12.75">
      <c r="C64" s="102"/>
    </row>
    <row r="65" ht="12.75">
      <c r="C65" s="102"/>
    </row>
    <row r="66" ht="12.75">
      <c r="C66" s="102"/>
    </row>
    <row r="67" ht="12.75">
      <c r="C67" s="102"/>
    </row>
    <row r="68" ht="12.75">
      <c r="C68" s="102"/>
    </row>
    <row r="69" ht="12.75">
      <c r="C69" s="102"/>
    </row>
    <row r="70" ht="12.75">
      <c r="C70" s="102"/>
    </row>
    <row r="71" ht="12.75">
      <c r="C71" s="102"/>
    </row>
    <row r="72" ht="12.75">
      <c r="C72" s="102"/>
    </row>
    <row r="73" ht="12.75">
      <c r="C73" s="102"/>
    </row>
    <row r="74" ht="12.75">
      <c r="C74" s="102"/>
    </row>
    <row r="75" ht="12.75">
      <c r="C75" s="102"/>
    </row>
    <row r="76" ht="12.75">
      <c r="C76" s="102"/>
    </row>
    <row r="77" ht="12.75">
      <c r="C77" s="102"/>
    </row>
    <row r="78" ht="12.75">
      <c r="C78" s="102"/>
    </row>
    <row r="79" ht="12.75">
      <c r="C79" s="102"/>
    </row>
    <row r="80" ht="12.75">
      <c r="C80" s="102"/>
    </row>
    <row r="81" ht="12.75">
      <c r="C81" s="102"/>
    </row>
    <row r="82" ht="12.75">
      <c r="C82" s="102"/>
    </row>
    <row r="83" ht="12.75">
      <c r="C83" s="102"/>
    </row>
    <row r="84" ht="12.75">
      <c r="C84" s="102"/>
    </row>
    <row r="85" ht="12.75">
      <c r="C85" s="102"/>
    </row>
    <row r="86" ht="12.75">
      <c r="C86" s="102"/>
    </row>
    <row r="87" ht="12.75">
      <c r="C87" s="102"/>
    </row>
    <row r="88" ht="12.75">
      <c r="C88" s="102"/>
    </row>
    <row r="89" ht="12.75">
      <c r="C89" s="102"/>
    </row>
    <row r="90" ht="12.75">
      <c r="C90" s="102"/>
    </row>
    <row r="91" ht="12.75">
      <c r="C91" s="102"/>
    </row>
    <row r="92" ht="12.75">
      <c r="C92" s="102"/>
    </row>
    <row r="93" ht="12.75">
      <c r="C93" s="102"/>
    </row>
  </sheetData>
  <mergeCells count="9">
    <mergeCell ref="A9:C9"/>
    <mergeCell ref="A10:C10"/>
    <mergeCell ref="A11:C11"/>
    <mergeCell ref="A12:C12"/>
    <mergeCell ref="A23:C23"/>
    <mergeCell ref="A13:C13"/>
    <mergeCell ref="A14:C14"/>
    <mergeCell ref="A15:C15"/>
    <mergeCell ref="A17:C17"/>
  </mergeCells>
  <printOptions/>
  <pageMargins left="0.7874015748031497" right="0.3937007874015748" top="0.7874015748031497" bottom="0.5905511811023623" header="0.5118110236220472" footer="0.5118110236220472"/>
  <pageSetup fitToHeight="2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2020-12-03T08:54:45Z</cp:lastPrinted>
  <dcterms:created xsi:type="dcterms:W3CDTF">2006-02-14T14:57:27Z</dcterms:created>
  <dcterms:modified xsi:type="dcterms:W3CDTF">2020-12-03T08:54:52Z</dcterms:modified>
  <cp:category/>
  <cp:version/>
  <cp:contentType/>
  <cp:contentStatus/>
</cp:coreProperties>
</file>