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0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ЦС, группы'!$B$26</definedName>
  </definedNames>
  <calcPr fullCalcOnLoad="1"/>
</workbook>
</file>

<file path=xl/sharedStrings.xml><?xml version="1.0" encoding="utf-8"?>
<sst xmlns="http://schemas.openxmlformats.org/spreadsheetml/2006/main" count="1318" uniqueCount="380">
  <si>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</si>
  <si>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</si>
  <si>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</si>
  <si>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</si>
  <si>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</si>
  <si>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</si>
  <si>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</si>
  <si>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</si>
  <si>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</si>
  <si>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</si>
  <si>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</si>
  <si>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</si>
  <si>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</si>
  <si>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</si>
  <si>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</si>
  <si>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</si>
  <si>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</si>
  <si>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</si>
  <si>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</si>
  <si>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</si>
  <si>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</si>
  <si>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</si>
  <si>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</si>
  <si>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</si>
  <si>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</si>
  <si>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</si>
  <si>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</si>
  <si>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</si>
  <si>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</si>
  <si>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</si>
  <si>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</si>
  <si>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</si>
  <si>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</si>
  <si>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</si>
  <si>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</si>
  <si>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</si>
  <si>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</si>
  <si>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</si>
  <si>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</si>
  <si>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</si>
  <si>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</si>
  <si>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</si>
  <si>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</si>
  <si>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</si>
  <si>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</si>
  <si>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</si>
  <si>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</si>
  <si>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</si>
  <si>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</si>
  <si>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</si>
  <si>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</si>
  <si>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</si>
  <si>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</si>
  <si>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</si>
  <si>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</si>
  <si>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</si>
  <si>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</si>
  <si>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</si>
  <si>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</si>
  <si>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</si>
  <si>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</si>
  <si>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</si>
  <si>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</si>
  <si>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</si>
  <si>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</si>
  <si>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</si>
  <si>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</si>
  <si>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</si>
  <si>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</si>
  <si>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</si>
  <si>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</si>
  <si>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</si>
  <si>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</si>
  <si>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</si>
  <si>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</si>
  <si>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</si>
  <si>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</si>
  <si>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</si>
  <si>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</si>
  <si>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</si>
  <si>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</si>
  <si>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</si>
  <si>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</si>
  <si>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</si>
  <si>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</si>
  <si>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</si>
  <si>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</si>
  <si>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</si>
  <si>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</si>
  <si>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</si>
  <si>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</si>
  <si>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</si>
  <si>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</si>
  <si>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</si>
  <si>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</si>
  <si>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</si>
  <si>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</si>
  <si>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</si>
  <si>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</si>
  <si>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</si>
  <si>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</si>
  <si>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</si>
  <si>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</si>
  <si>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</si>
  <si>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</si>
  <si>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</si>
  <si>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</si>
  <si>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</si>
  <si>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</si>
  <si>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</si>
  <si>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</si>
  <si>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</si>
  <si>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</si>
  <si>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</si>
  <si>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</si>
  <si>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</si>
  <si>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</si>
  <si>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</si>
  <si>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</si>
  <si>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</si>
  <si>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</si>
  <si>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</si>
  <si>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</si>
  <si>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</si>
  <si>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</si>
  <si>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</si>
  <si>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</si>
  <si>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</si>
  <si>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</si>
  <si>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</si>
  <si>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</si>
  <si>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</si>
  <si>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</si>
  <si>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</si>
  <si>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</si>
  <si>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</si>
  <si>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</si>
  <si>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</si>
  <si>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</si>
  <si>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</si>
  <si>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</si>
  <si>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</si>
  <si>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</si>
  <si>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</si>
  <si>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</si>
  <si>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</si>
  <si>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</si>
  <si>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</si>
  <si>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</si>
  <si>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</si>
  <si>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</si>
  <si>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</si>
  <si>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</si>
  <si>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</si>
  <si>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</si>
  <si>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</si>
  <si>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</si>
  <si>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</si>
  <si>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</si>
  <si>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</si>
  <si>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</si>
  <si>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</si>
  <si>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</si>
  <si>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</si>
  <si>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</si>
  <si>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</si>
  <si>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</si>
  <si>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</si>
  <si>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</si>
  <si>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</si>
  <si>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</si>
  <si>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</si>
  <si>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</si>
  <si>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</si>
  <si>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</si>
  <si>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</si>
  <si>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</si>
  <si>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</si>
  <si>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</si>
  <si>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</si>
  <si>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</si>
  <si>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</si>
  <si>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</si>
  <si>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</si>
  <si>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</si>
  <si>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</si>
  <si>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</si>
  <si>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</si>
  <si>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</si>
  <si>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</si>
  <si>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</si>
  <si>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4310300450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</si>
  <si>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</si>
  <si>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</si>
  <si>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</si>
  <si>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</si>
  <si>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</si>
  <si>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</si>
  <si>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</si>
  <si>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</si>
  <si>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</si>
  <si>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</si>
  <si>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</si>
  <si>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</si>
  <si>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</si>
  <si>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</si>
  <si>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</si>
  <si>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</si>
  <si>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муниципального совета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</si>
  <si>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</si>
  <si>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</si>
  <si>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</si>
  <si>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</si>
  <si>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</si>
  <si>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Сумма,                        тыс. руб.</t>
  </si>
  <si>
    <t>Сумма,     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</si>
  <si>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</si>
  <si>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</si>
  <si>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</si>
  <si>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</si>
  <si>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</si>
  <si>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</si>
  <si>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</si>
  <si>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</si>
  <si>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</si>
  <si>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</si>
  <si>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</si>
  <si>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</si>
  <si>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</si>
  <si>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9.3.3</t>
  </si>
  <si>
    <t>1003</t>
  </si>
  <si>
    <t>Социальное обеспечение населения</t>
  </si>
  <si>
    <t>7.3.3</t>
  </si>
  <si>
    <t>Другие вопросы в области культуры, кинематографии</t>
  </si>
  <si>
    <t>8.2.1</t>
  </si>
  <si>
    <t>0804</t>
  </si>
  <si>
    <t>6.2.1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</si>
  <si>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</si>
  <si>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</si>
  <si>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</si>
  <si>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</si>
  <si>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</si>
  <si>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</si>
  <si>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</si>
  <si>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Сумма,              тыс. руб.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</si>
  <si>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</si>
  <si>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</si>
  <si>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</si>
  <si>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</si>
  <si>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</si>
  <si>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</si>
  <si>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</si>
  <si>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</si>
  <si>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</si>
  <si>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</si>
  <si>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</si>
  <si>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</si>
  <si>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</si>
  <si>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</si>
  <si>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</si>
  <si>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</si>
  <si>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</si>
  <si>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</si>
  <si>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</si>
  <si>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</si>
  <si>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Доходы бюджета</t>
  </si>
  <si>
    <t xml:space="preserve"> муниципального образования муниципальный округ Коломна</t>
  </si>
  <si>
    <t>Сумма,                    тыс. руб.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</si>
  <si>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</si>
  <si>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</si>
  <si>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</si>
  <si>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</si>
  <si>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</si>
  <si>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</si>
  <si>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000 2 02 10000 00 0000 150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</si>
  <si>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</si>
  <si>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</si>
  <si>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</si>
  <si>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</si>
  <si>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</si>
  <si>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</si>
  <si>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</si>
  <si>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</si>
  <si>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</si>
  <si>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</si>
  <si>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</si>
  <si>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</si>
  <si>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</si>
  <si>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</si>
  <si>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</si>
  <si>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</si>
  <si>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Сумма,                                       тыс. руб.</t>
  </si>
  <si>
    <t>НАЛОГИ НА ПРИБЫЛЬ, ДОХОДЫ</t>
  </si>
  <si>
    <t>000 1 01 02000 01 0000 110</t>
  </si>
  <si>
    <t>000 1 01 00000 00 0000 000</t>
  </si>
  <si>
    <t>Налог на доходы физических лиц</t>
  </si>
  <si>
    <t>901 2 02 15001 03 0000 150</t>
  </si>
  <si>
    <t>901 2 02 15001 00 0000 150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</si>
  <si>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</si>
  <si>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</si>
  <si>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</si>
  <si>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1.6.1</t>
  </si>
  <si>
    <t>1.6.2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</si>
  <si>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</si>
  <si>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</si>
  <si>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</si>
  <si>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</si>
  <si>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</si>
  <si>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</si>
  <si>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</si>
  <si>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</si>
  <si>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</si>
  <si>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</si>
  <si>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</si>
  <si>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</si>
  <si>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</si>
  <si>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ШТРАФЫ, САНКЦИИ, ВОЗМЕЩЕНИЕ УЩЕРБА</t>
  </si>
  <si>
    <t>000 1 16 00000 00 0000 000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</si>
  <si>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действующим до 1 января 2020 года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</si>
  <si>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</si>
  <si>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</si>
  <si>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</si>
  <si>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</si>
  <si>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</si>
  <si>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6.2.2</t>
  </si>
  <si>
    <t>6.2.3</t>
  </si>
  <si>
    <t>8.3.1</t>
  </si>
  <si>
    <t>8.3.2</t>
  </si>
  <si>
    <t xml:space="preserve">на 2022 год </t>
  </si>
  <si>
    <t>к Решению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</si>
  <si>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</si>
  <si>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</si>
  <si>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09200G0100</t>
  </si>
  <si>
    <t>2.3.3</t>
  </si>
  <si>
    <t>1.6.3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</si>
  <si>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</si>
  <si>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</si>
  <si>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</si>
  <si>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</si>
  <si>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</si>
  <si>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7.2.2</t>
  </si>
  <si>
    <t>7.2.3</t>
  </si>
  <si>
    <t>9.2</t>
  </si>
  <si>
    <t>9.2.1</t>
  </si>
  <si>
    <t>9.3</t>
  </si>
  <si>
    <t>9.3.1</t>
  </si>
  <si>
    <t>9.3.2</t>
  </si>
  <si>
    <t>11</t>
  </si>
  <si>
    <t>11.1</t>
  </si>
  <si>
    <t>11.1.1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</si>
  <si>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</si>
  <si>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</si>
  <si>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</si>
  <si>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</si>
  <si>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</si>
  <si>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</si>
  <si>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</si>
  <si>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000 1 14 02030 03 0000 410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</si>
  <si>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</si>
  <si>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901 1 14 02033 03 0000 410</t>
  </si>
  <si>
    <t>Приложение № 1 (Приложение № 1)</t>
  </si>
  <si>
    <t>Приложение № 5 (Приложение № 5)</t>
  </si>
  <si>
    <t>Приложение № 4 (Приложение № 4)</t>
  </si>
  <si>
    <t>Приложение № 3 (Приложение № 3)</t>
  </si>
  <si>
    <t>Приложение № 2 (Приложение № 2)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</si>
  <si>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</si>
  <si>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60000S2510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</si>
  <si>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</si>
  <si>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60000М2510</t>
  </si>
  <si>
    <t>5.1.2</t>
  </si>
  <si>
    <t>5.1.3</t>
  </si>
  <si>
    <t>4.1.2</t>
  </si>
  <si>
    <t>4.1.3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</si>
  <si>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</si>
  <si>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</si>
  <si>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</si>
  <si>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</si>
  <si>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</si>
  <si>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</si>
  <si>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от 16.02.2022 № 80 (от 30.11.2021 № 74)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</si>
</sst>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1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4" fillId="0" borderId="10" xfId="0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12" fillId="0" borderId="1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33" borderId="10" xfId="53" applyNumberFormat="1" applyFont="1" applyFill="1" applyBorder="1" applyAlignment="1">
      <alignment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0" fontId="14" fillId="0" borderId="10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12" fillId="0" borderId="0" xfId="54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0" fontId="20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wrapText="1"/>
      <protection/>
    </xf>
    <xf numFmtId="0" fontId="22" fillId="0" borderId="0" xfId="54" applyFont="1">
      <alignment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23" fillId="0" borderId="10" xfId="54" applyFont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wrapText="1"/>
      <protection/>
    </xf>
    <xf numFmtId="4" fontId="12" fillId="0" borderId="0" xfId="54" applyNumberFormat="1" applyFont="1" applyFill="1" applyAlignment="1">
      <alignment horizontal="right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20" fillId="0" borderId="0" xfId="54" applyFont="1">
      <alignment/>
      <protection/>
    </xf>
    <xf numFmtId="0" fontId="11" fillId="0" borderId="10" xfId="54" applyFont="1" applyFill="1" applyBorder="1" applyAlignment="1">
      <alignment horizontal="left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 vertical="center" wrapText="1"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horizontal="justify"/>
    </xf>
    <xf numFmtId="0" fontId="21" fillId="0" borderId="10" xfId="54" applyFont="1" applyBorder="1">
      <alignment/>
      <protection/>
    </xf>
    <xf numFmtId="0" fontId="22" fillId="0" borderId="10" xfId="54" applyFont="1" applyBorder="1">
      <alignment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174" fontId="9" fillId="0" borderId="10" xfId="54" applyNumberFormat="1" applyFont="1" applyFill="1" applyBorder="1" applyAlignment="1">
      <alignment horizontal="right" vertical="center"/>
      <protection/>
    </xf>
    <xf numFmtId="174" fontId="21" fillId="0" borderId="10" xfId="54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21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justify" vertical="top" wrapText="1"/>
    </xf>
    <xf numFmtId="49" fontId="26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3" fillId="0" borderId="0" xfId="54" applyFont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vertical="center" wrapText="1"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9" fillId="0" borderId="0" xfId="55" applyFont="1" applyAlignment="1">
      <alignment horizontal="left" wrapText="1"/>
      <protection/>
    </xf>
    <xf numFmtId="0" fontId="12" fillId="0" borderId="13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  <xf numFmtId="174" fontId="9" fillId="34" borderId="10" xfId="53" applyNumberFormat="1" applyFont="1" applyFill="1" applyBorder="1" applyAlignment="1">
      <alignment horizontal="right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zoomScalePageLayoutView="0" workbookViewId="0" topLeftCell="A1">
      <selection activeCell="B7" sqref="B7"/>
    </sheetView>
  </sheetViews>
  <sheetFormatPr defaultColWidth="7.09765625" defaultRowHeight="15"/>
  <cols>
    <col min="1" max="1" width="53.19921875" style="95" customWidth="1"/>
    <col min="2" max="2" width="18.296875" style="95" customWidth="1"/>
    <col min="3" max="3" width="11.796875" style="112" customWidth="1"/>
    <col min="4" max="16384" width="7.09765625" style="95" customWidth="1"/>
  </cols>
  <sheetData>
    <row r="1" spans="1:2" ht="15">
      <c r="A1" s="1"/>
      <c r="B1" s="94" t="s">
        <v>360</v>
      </c>
    </row>
    <row r="2" spans="1:2" ht="12.75" customHeight="1">
      <c r="A2" s="1"/>
      <c r="B2" s="96" t="s">
        <v>329</v>
      </c>
    </row>
    <row r="3" spans="1:2" ht="12.75" customHeight="1">
      <c r="A3" s="1"/>
      <c r="B3" s="96" t="s">
        <v>208</v>
      </c>
    </row>
    <row r="4" ht="15">
      <c r="B4" s="96" t="s">
        <v>239</v>
      </c>
    </row>
    <row r="5" spans="1:2" ht="15">
      <c r="A5" s="1"/>
      <c r="B5" s="96" t="s">
        <v>88</v>
      </c>
    </row>
    <row r="6" ht="15">
      <c r="B6" s="97" t="s">
        <v>379</v>
      </c>
    </row>
    <row r="7" ht="12.75">
      <c r="B7" s="98"/>
    </row>
    <row r="8" ht="12.75">
      <c r="B8" s="98"/>
    </row>
    <row r="9" spans="1:3" ht="20.25">
      <c r="A9" s="155" t="s">
        <v>265</v>
      </c>
      <c r="B9" s="155"/>
      <c r="C9" s="155"/>
    </row>
    <row r="10" spans="1:3" ht="20.25" customHeight="1">
      <c r="A10" s="155" t="s">
        <v>266</v>
      </c>
      <c r="B10" s="155"/>
      <c r="C10" s="155"/>
    </row>
    <row r="11" spans="1:3" ht="20.25" customHeight="1">
      <c r="A11" s="155" t="s">
        <v>328</v>
      </c>
      <c r="B11" s="155"/>
      <c r="C11" s="155"/>
    </row>
    <row r="12" spans="1:3" ht="12.75">
      <c r="A12" s="156"/>
      <c r="B12" s="157"/>
      <c r="C12" s="157"/>
    </row>
    <row r="13" spans="1:3" ht="15.75" customHeight="1">
      <c r="A13" s="150" t="s">
        <v>2</v>
      </c>
      <c r="B13" s="150" t="s">
        <v>240</v>
      </c>
      <c r="C13" s="153" t="s">
        <v>267</v>
      </c>
    </row>
    <row r="14" spans="1:3" ht="27.75" customHeight="1">
      <c r="A14" s="151"/>
      <c r="B14" s="152"/>
      <c r="C14" s="154"/>
    </row>
    <row r="15" spans="1:3" ht="19.5" customHeight="1">
      <c r="A15" s="100" t="s">
        <v>268</v>
      </c>
      <c r="B15" s="110" t="s">
        <v>269</v>
      </c>
      <c r="C15" s="125">
        <f>C16+C23+C19</f>
        <v>10058.7</v>
      </c>
    </row>
    <row r="16" spans="1:3" ht="15.75">
      <c r="A16" s="111" t="s">
        <v>292</v>
      </c>
      <c r="B16" s="113" t="s">
        <v>294</v>
      </c>
      <c r="C16" s="125">
        <f>C17</f>
        <v>8684.6</v>
      </c>
    </row>
    <row r="17" spans="1:3" s="115" customFormat="1" ht="15.75">
      <c r="A17" s="114" t="s">
        <v>295</v>
      </c>
      <c r="B17" s="113" t="s">
        <v>293</v>
      </c>
      <c r="C17" s="125">
        <f>C18</f>
        <v>8684.6</v>
      </c>
    </row>
    <row r="18" spans="1:3" s="115" customFormat="1" ht="78.75">
      <c r="A18" s="118" t="s">
        <v>303</v>
      </c>
      <c r="B18" s="143" t="s">
        <v>304</v>
      </c>
      <c r="C18" s="126">
        <v>8684.6</v>
      </c>
    </row>
    <row r="19" spans="1:3" s="115" customFormat="1" ht="31.5">
      <c r="A19" s="148" t="s">
        <v>352</v>
      </c>
      <c r="B19" s="113" t="s">
        <v>353</v>
      </c>
      <c r="C19" s="125">
        <f>C20</f>
        <v>1259.1</v>
      </c>
    </row>
    <row r="20" spans="1:3" s="115" customFormat="1" ht="94.5">
      <c r="A20" s="111" t="s">
        <v>354</v>
      </c>
      <c r="B20" s="113" t="s">
        <v>355</v>
      </c>
      <c r="C20" s="125">
        <f>C21</f>
        <v>1259.1</v>
      </c>
    </row>
    <row r="21" spans="1:3" s="115" customFormat="1" ht="110.25">
      <c r="A21" s="116" t="s">
        <v>356</v>
      </c>
      <c r="B21" s="117" t="s">
        <v>357</v>
      </c>
      <c r="C21" s="126">
        <f>C22</f>
        <v>1259.1</v>
      </c>
    </row>
    <row r="22" spans="1:3" s="115" customFormat="1" ht="110.25">
      <c r="A22" s="116" t="s">
        <v>358</v>
      </c>
      <c r="B22" s="117" t="s">
        <v>359</v>
      </c>
      <c r="C22" s="126">
        <v>1259.1</v>
      </c>
    </row>
    <row r="23" spans="1:3" ht="15.75">
      <c r="A23" s="111" t="s">
        <v>316</v>
      </c>
      <c r="B23" s="113" t="s">
        <v>317</v>
      </c>
      <c r="C23" s="125">
        <f>C24</f>
        <v>115</v>
      </c>
    </row>
    <row r="24" spans="1:3" ht="78.75">
      <c r="A24" s="111" t="s">
        <v>318</v>
      </c>
      <c r="B24" s="113" t="s">
        <v>319</v>
      </c>
      <c r="C24" s="140">
        <f>C25</f>
        <v>115</v>
      </c>
    </row>
    <row r="25" spans="1:3" ht="63">
      <c r="A25" s="116" t="s">
        <v>320</v>
      </c>
      <c r="B25" s="117" t="s">
        <v>321</v>
      </c>
      <c r="C25" s="126">
        <f>C26</f>
        <v>115</v>
      </c>
    </row>
    <row r="26" spans="1:3" ht="141.75">
      <c r="A26" s="116" t="s">
        <v>322</v>
      </c>
      <c r="B26" s="117" t="s">
        <v>323</v>
      </c>
      <c r="C26" s="141">
        <v>115</v>
      </c>
    </row>
    <row r="27" spans="1:3" s="115" customFormat="1" ht="18.75">
      <c r="A27" s="100" t="s">
        <v>270</v>
      </c>
      <c r="B27" s="113" t="s">
        <v>271</v>
      </c>
      <c r="C27" s="125">
        <f>C28</f>
        <v>53583.100000000006</v>
      </c>
    </row>
    <row r="28" spans="1:3" s="115" customFormat="1" ht="47.25">
      <c r="A28" s="111" t="s">
        <v>272</v>
      </c>
      <c r="B28" s="113" t="s">
        <v>273</v>
      </c>
      <c r="C28" s="125">
        <f>C29+C35+C32</f>
        <v>53583.100000000006</v>
      </c>
    </row>
    <row r="29" spans="1:3" s="115" customFormat="1" ht="15.75" customHeight="1">
      <c r="A29" s="114" t="s">
        <v>298</v>
      </c>
      <c r="B29" s="110" t="s">
        <v>274</v>
      </c>
      <c r="C29" s="125">
        <f>C30</f>
        <v>35915.3</v>
      </c>
    </row>
    <row r="30" spans="1:3" s="115" customFormat="1" ht="15.75">
      <c r="A30" s="142" t="s">
        <v>299</v>
      </c>
      <c r="B30" s="110" t="s">
        <v>297</v>
      </c>
      <c r="C30" s="125">
        <f>C31</f>
        <v>35915.3</v>
      </c>
    </row>
    <row r="31" spans="1:3" ht="47.25">
      <c r="A31" s="118" t="s">
        <v>300</v>
      </c>
      <c r="B31" s="119" t="s">
        <v>296</v>
      </c>
      <c r="C31" s="126">
        <v>35915.3</v>
      </c>
    </row>
    <row r="32" spans="1:3" ht="31.5">
      <c r="A32" s="120" t="s">
        <v>373</v>
      </c>
      <c r="B32" s="113" t="s">
        <v>374</v>
      </c>
      <c r="C32" s="125">
        <f>C33</f>
        <v>3386.5</v>
      </c>
    </row>
    <row r="33" spans="1:3" ht="15.75">
      <c r="A33" s="120" t="s">
        <v>375</v>
      </c>
      <c r="B33" s="113" t="s">
        <v>376</v>
      </c>
      <c r="C33" s="125">
        <f>C34</f>
        <v>3386.5</v>
      </c>
    </row>
    <row r="34" spans="1:3" ht="31.5">
      <c r="A34" s="121" t="s">
        <v>377</v>
      </c>
      <c r="B34" s="117" t="s">
        <v>378</v>
      </c>
      <c r="C34" s="126">
        <v>3386.5</v>
      </c>
    </row>
    <row r="35" spans="1:3" s="115" customFormat="1" ht="15.75" customHeight="1">
      <c r="A35" s="120" t="s">
        <v>275</v>
      </c>
      <c r="B35" s="113" t="s">
        <v>276</v>
      </c>
      <c r="C35" s="125">
        <f>C36+C40</f>
        <v>14281.3</v>
      </c>
    </row>
    <row r="36" spans="1:3" s="115" customFormat="1" ht="31.5">
      <c r="A36" s="120" t="s">
        <v>277</v>
      </c>
      <c r="B36" s="113" t="s">
        <v>278</v>
      </c>
      <c r="C36" s="125">
        <f>C37</f>
        <v>3244.7</v>
      </c>
    </row>
    <row r="37" spans="1:3" ht="47.25">
      <c r="A37" s="118" t="s">
        <v>279</v>
      </c>
      <c r="B37" s="117" t="s">
        <v>280</v>
      </c>
      <c r="C37" s="126">
        <f>C38+C39</f>
        <v>3244.7</v>
      </c>
    </row>
    <row r="38" spans="1:3" ht="63">
      <c r="A38" s="118" t="s">
        <v>281</v>
      </c>
      <c r="B38" s="117" t="s">
        <v>282</v>
      </c>
      <c r="C38" s="126">
        <v>3236.6</v>
      </c>
    </row>
    <row r="39" spans="1:3" ht="94.5">
      <c r="A39" s="144" t="s">
        <v>330</v>
      </c>
      <c r="B39" s="117" t="s">
        <v>331</v>
      </c>
      <c r="C39" s="126">
        <v>8.1</v>
      </c>
    </row>
    <row r="40" spans="1:3" s="115" customFormat="1" ht="47.25">
      <c r="A40" s="120" t="s">
        <v>283</v>
      </c>
      <c r="B40" s="113" t="s">
        <v>284</v>
      </c>
      <c r="C40" s="125">
        <f>C41</f>
        <v>11036.6</v>
      </c>
    </row>
    <row r="41" spans="1:3" ht="63">
      <c r="A41" s="121" t="s">
        <v>285</v>
      </c>
      <c r="B41" s="117" t="s">
        <v>286</v>
      </c>
      <c r="C41" s="126">
        <f>C42+C43</f>
        <v>11036.6</v>
      </c>
    </row>
    <row r="42" spans="1:3" ht="47.25">
      <c r="A42" s="122" t="s">
        <v>287</v>
      </c>
      <c r="B42" s="117" t="s">
        <v>288</v>
      </c>
      <c r="C42" s="126">
        <v>6645.1</v>
      </c>
    </row>
    <row r="43" spans="1:3" ht="47.25">
      <c r="A43" s="118" t="s">
        <v>289</v>
      </c>
      <c r="B43" s="117" t="s">
        <v>290</v>
      </c>
      <c r="C43" s="126">
        <v>4391.5</v>
      </c>
    </row>
    <row r="44" spans="1:3" s="101" customFormat="1" ht="18.75">
      <c r="A44" s="123" t="s">
        <v>0</v>
      </c>
      <c r="B44" s="124"/>
      <c r="C44" s="127">
        <f>C15+C27</f>
        <v>63641.8</v>
      </c>
    </row>
  </sheetData>
  <sheetProtection/>
  <mergeCells count="7">
    <mergeCell ref="A13:A14"/>
    <mergeCell ref="B13:B14"/>
    <mergeCell ref="C13:C14"/>
    <mergeCell ref="A9:C9"/>
    <mergeCell ref="A10:C10"/>
    <mergeCell ref="A11:C11"/>
    <mergeCell ref="A12:C12"/>
  </mergeCells>
  <printOptions/>
  <pageMargins left="0.7874015748031497" right="0.3937007874015748" top="0.7874015748031497" bottom="0.3937007874015748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zoomScaleSheetLayoutView="100" zoomScalePageLayoutView="0" workbookViewId="0" topLeftCell="A121">
      <selection activeCell="G101" sqref="G101"/>
    </sheetView>
  </sheetViews>
  <sheetFormatPr defaultColWidth="8.7968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2" bestFit="1" customWidth="1"/>
    <col min="5" max="5" width="10.296875" style="43" customWidth="1"/>
    <col min="6" max="6" width="9" style="43" customWidth="1"/>
    <col min="7" max="7" width="13.3984375" style="80" customWidth="1"/>
    <col min="8" max="16384" width="8.8984375" style="2" customWidth="1"/>
  </cols>
  <sheetData>
    <row r="1" spans="1:7" ht="15.75">
      <c r="A1" s="1"/>
      <c r="B1" s="1"/>
      <c r="C1" s="3"/>
      <c r="D1" s="159" t="s">
        <v>364</v>
      </c>
      <c r="E1" s="159"/>
      <c r="F1" s="159"/>
      <c r="G1" s="159"/>
    </row>
    <row r="2" spans="1:7" ht="15.75" customHeight="1">
      <c r="A2" s="1"/>
      <c r="B2" s="1"/>
      <c r="C2" s="3"/>
      <c r="D2" s="160" t="s">
        <v>329</v>
      </c>
      <c r="E2" s="160"/>
      <c r="F2" s="160"/>
      <c r="G2" s="160"/>
    </row>
    <row r="3" spans="1:7" ht="15.75" customHeight="1">
      <c r="A3" s="1"/>
      <c r="B3" s="1"/>
      <c r="C3" s="3"/>
      <c r="D3" s="160" t="s">
        <v>208</v>
      </c>
      <c r="E3" s="160"/>
      <c r="F3" s="160"/>
      <c r="G3" s="160"/>
    </row>
    <row r="4" spans="1:7" ht="15.75">
      <c r="A4" s="1"/>
      <c r="B4" s="1"/>
      <c r="C4" s="6"/>
      <c r="D4" s="161" t="s">
        <v>89</v>
      </c>
      <c r="E4" s="161"/>
      <c r="F4" s="161"/>
      <c r="G4" s="161"/>
    </row>
    <row r="5" spans="1:7" ht="15.75">
      <c r="A5" s="1"/>
      <c r="B5" s="1"/>
      <c r="C5" s="6"/>
      <c r="D5" s="161" t="s">
        <v>88</v>
      </c>
      <c r="E5" s="161"/>
      <c r="F5" s="161"/>
      <c r="G5" s="161"/>
    </row>
    <row r="6" spans="1:7" ht="15.75">
      <c r="A6" s="4"/>
      <c r="B6" s="6"/>
      <c r="C6" s="6"/>
      <c r="D6" s="162" t="s">
        <v>379</v>
      </c>
      <c r="E6" s="162"/>
      <c r="F6" s="162"/>
      <c r="G6" s="162"/>
    </row>
    <row r="7" spans="1:7" ht="15.75">
      <c r="A7" s="4"/>
      <c r="B7" s="6"/>
      <c r="C7" s="6"/>
      <c r="D7" s="7"/>
      <c r="E7" s="7"/>
      <c r="F7" s="7"/>
      <c r="G7" s="78"/>
    </row>
    <row r="8" spans="1:7" ht="15.75">
      <c r="A8" s="4"/>
      <c r="B8" s="6"/>
      <c r="C8" s="6"/>
      <c r="D8" s="7"/>
      <c r="E8" s="7"/>
      <c r="F8" s="7"/>
      <c r="G8" s="78"/>
    </row>
    <row r="9" spans="1:7" ht="20.25">
      <c r="A9" s="158" t="s">
        <v>188</v>
      </c>
      <c r="B9" s="158"/>
      <c r="C9" s="158"/>
      <c r="D9" s="158"/>
      <c r="E9" s="158"/>
      <c r="F9" s="158"/>
      <c r="G9" s="158"/>
    </row>
    <row r="10" spans="1:7" ht="20.25">
      <c r="A10" s="158" t="s">
        <v>186</v>
      </c>
      <c r="B10" s="158"/>
      <c r="C10" s="158"/>
      <c r="D10" s="158"/>
      <c r="E10" s="158"/>
      <c r="F10" s="158"/>
      <c r="G10" s="158"/>
    </row>
    <row r="11" spans="1:7" ht="20.25">
      <c r="A11" s="158" t="s">
        <v>328</v>
      </c>
      <c r="B11" s="158"/>
      <c r="C11" s="158"/>
      <c r="D11" s="158"/>
      <c r="E11" s="158"/>
      <c r="F11" s="158"/>
      <c r="G11" s="158"/>
    </row>
    <row r="12" spans="1:7" s="48" customFormat="1" ht="12.75">
      <c r="A12" s="163"/>
      <c r="B12" s="163"/>
      <c r="C12" s="163"/>
      <c r="D12" s="163"/>
      <c r="E12" s="163"/>
      <c r="F12" s="163"/>
      <c r="G12" s="163"/>
    </row>
    <row r="13" spans="1:7" s="48" customFormat="1" ht="42.75" customHeight="1">
      <c r="A13" s="164" t="s">
        <v>1</v>
      </c>
      <c r="B13" s="165" t="s">
        <v>2</v>
      </c>
      <c r="C13" s="165" t="s">
        <v>187</v>
      </c>
      <c r="D13" s="165" t="s">
        <v>3</v>
      </c>
      <c r="E13" s="166" t="s">
        <v>4</v>
      </c>
      <c r="F13" s="166" t="s">
        <v>108</v>
      </c>
      <c r="G13" s="167" t="s">
        <v>214</v>
      </c>
    </row>
    <row r="14" spans="1:7" s="48" customFormat="1" ht="42.75" customHeight="1">
      <c r="A14" s="151"/>
      <c r="B14" s="151"/>
      <c r="C14" s="151"/>
      <c r="D14" s="151"/>
      <c r="E14" s="151"/>
      <c r="F14" s="151"/>
      <c r="G14" s="151"/>
    </row>
    <row r="15" spans="1:7" ht="15.75">
      <c r="A15" s="10" t="s">
        <v>5</v>
      </c>
      <c r="B15" s="11" t="s">
        <v>6</v>
      </c>
      <c r="C15" s="11" t="s">
        <v>9</v>
      </c>
      <c r="D15" s="11"/>
      <c r="E15" s="12"/>
      <c r="F15" s="12"/>
      <c r="G15" s="128">
        <f>G16</f>
        <v>5648.1</v>
      </c>
    </row>
    <row r="16" spans="1:7" ht="22.5" customHeight="1">
      <c r="A16" s="10" t="s">
        <v>7</v>
      </c>
      <c r="B16" s="13" t="s">
        <v>8</v>
      </c>
      <c r="C16" s="12" t="s">
        <v>9</v>
      </c>
      <c r="D16" s="14" t="s">
        <v>10</v>
      </c>
      <c r="E16" s="15"/>
      <c r="F16" s="12"/>
      <c r="G16" s="128">
        <f>G17+G20</f>
        <v>5648.1</v>
      </c>
    </row>
    <row r="17" spans="1:7" ht="57">
      <c r="A17" s="12" t="s">
        <v>11</v>
      </c>
      <c r="B17" s="13" t="s">
        <v>46</v>
      </c>
      <c r="C17" s="16" t="s">
        <v>9</v>
      </c>
      <c r="D17" s="14" t="s">
        <v>12</v>
      </c>
      <c r="E17" s="17"/>
      <c r="F17" s="14"/>
      <c r="G17" s="129">
        <f>G18</f>
        <v>1534.5</v>
      </c>
    </row>
    <row r="18" spans="1:7" ht="30">
      <c r="A18" s="16" t="s">
        <v>13</v>
      </c>
      <c r="B18" s="18" t="s">
        <v>14</v>
      </c>
      <c r="C18" s="16" t="s">
        <v>9</v>
      </c>
      <c r="D18" s="19" t="s">
        <v>12</v>
      </c>
      <c r="E18" s="14" t="s">
        <v>140</v>
      </c>
      <c r="F18" s="14"/>
      <c r="G18" s="129">
        <f>G19</f>
        <v>1534.5</v>
      </c>
    </row>
    <row r="19" spans="1:7" ht="93.75" customHeight="1">
      <c r="A19" s="16"/>
      <c r="B19" s="18" t="s">
        <v>113</v>
      </c>
      <c r="C19" s="16" t="s">
        <v>9</v>
      </c>
      <c r="D19" s="19" t="s">
        <v>12</v>
      </c>
      <c r="E19" s="19" t="s">
        <v>140</v>
      </c>
      <c r="F19" s="14" t="s">
        <v>112</v>
      </c>
      <c r="G19" s="130">
        <v>1534.5</v>
      </c>
    </row>
    <row r="20" spans="1:7" ht="71.25">
      <c r="A20" s="12" t="s">
        <v>15</v>
      </c>
      <c r="B20" s="13" t="s">
        <v>47</v>
      </c>
      <c r="C20" s="12" t="s">
        <v>9</v>
      </c>
      <c r="D20" s="14" t="s">
        <v>16</v>
      </c>
      <c r="E20" s="14"/>
      <c r="F20" s="14"/>
      <c r="G20" s="129">
        <f>G21+G25+G27</f>
        <v>4113.6</v>
      </c>
    </row>
    <row r="21" spans="1:7" ht="60">
      <c r="A21" s="16" t="s">
        <v>17</v>
      </c>
      <c r="B21" s="18" t="s">
        <v>18</v>
      </c>
      <c r="C21" s="16" t="s">
        <v>9</v>
      </c>
      <c r="D21" s="19" t="s">
        <v>16</v>
      </c>
      <c r="E21" s="14" t="s">
        <v>141</v>
      </c>
      <c r="F21" s="14"/>
      <c r="G21" s="129">
        <f>G22+G24+G23</f>
        <v>3871.2</v>
      </c>
    </row>
    <row r="22" spans="1:7" ht="96" customHeight="1">
      <c r="A22" s="16"/>
      <c r="B22" s="18" t="s">
        <v>113</v>
      </c>
      <c r="C22" s="16" t="s">
        <v>9</v>
      </c>
      <c r="D22" s="19" t="s">
        <v>16</v>
      </c>
      <c r="E22" s="19" t="s">
        <v>141</v>
      </c>
      <c r="F22" s="14" t="s">
        <v>112</v>
      </c>
      <c r="G22" s="129">
        <v>1696</v>
      </c>
    </row>
    <row r="23" spans="1:7" ht="45">
      <c r="A23" s="16"/>
      <c r="B23" s="21" t="s">
        <v>163</v>
      </c>
      <c r="C23" s="16" t="s">
        <v>9</v>
      </c>
      <c r="D23" s="19" t="s">
        <v>16</v>
      </c>
      <c r="E23" s="19" t="s">
        <v>141</v>
      </c>
      <c r="F23" s="14" t="s">
        <v>115</v>
      </c>
      <c r="G23" s="129">
        <f>1878.2+40</f>
        <v>1918.2</v>
      </c>
    </row>
    <row r="24" spans="1:7" ht="15.75">
      <c r="A24" s="16"/>
      <c r="B24" s="20" t="s">
        <v>118</v>
      </c>
      <c r="C24" s="16" t="s">
        <v>9</v>
      </c>
      <c r="D24" s="19" t="s">
        <v>16</v>
      </c>
      <c r="E24" s="19" t="s">
        <v>141</v>
      </c>
      <c r="F24" s="14" t="s">
        <v>117</v>
      </c>
      <c r="G24" s="129">
        <f>4+1+252</f>
        <v>257</v>
      </c>
    </row>
    <row r="25" spans="1:7" ht="61.5" customHeight="1">
      <c r="A25" s="16" t="s">
        <v>124</v>
      </c>
      <c r="B25" s="18" t="s">
        <v>86</v>
      </c>
      <c r="C25" s="16" t="s">
        <v>9</v>
      </c>
      <c r="D25" s="14" t="s">
        <v>16</v>
      </c>
      <c r="E25" s="14" t="s">
        <v>142</v>
      </c>
      <c r="F25" s="19"/>
      <c r="G25" s="129">
        <f>G26</f>
        <v>146.4</v>
      </c>
    </row>
    <row r="26" spans="1:7" ht="90.75" customHeight="1">
      <c r="A26" s="16"/>
      <c r="B26" s="22" t="s">
        <v>113</v>
      </c>
      <c r="C26" s="16" t="s">
        <v>9</v>
      </c>
      <c r="D26" s="19" t="s">
        <v>16</v>
      </c>
      <c r="E26" s="19" t="s">
        <v>142</v>
      </c>
      <c r="F26" s="14" t="s">
        <v>112</v>
      </c>
      <c r="G26" s="130">
        <v>146.4</v>
      </c>
    </row>
    <row r="27" spans="1:7" ht="60">
      <c r="A27" s="16"/>
      <c r="B27" s="22" t="s">
        <v>87</v>
      </c>
      <c r="C27" s="16" t="s">
        <v>9</v>
      </c>
      <c r="D27" s="19" t="s">
        <v>16</v>
      </c>
      <c r="E27" s="19" t="s">
        <v>162</v>
      </c>
      <c r="F27" s="14"/>
      <c r="G27" s="129">
        <f>G28</f>
        <v>96</v>
      </c>
    </row>
    <row r="28" spans="1:7" ht="15.75">
      <c r="A28" s="16"/>
      <c r="B28" s="22" t="s">
        <v>118</v>
      </c>
      <c r="C28" s="16" t="s">
        <v>9</v>
      </c>
      <c r="D28" s="19" t="s">
        <v>16</v>
      </c>
      <c r="E28" s="19" t="s">
        <v>162</v>
      </c>
      <c r="F28" s="14" t="s">
        <v>117</v>
      </c>
      <c r="G28" s="130">
        <v>96</v>
      </c>
    </row>
    <row r="29" spans="1:7" ht="15.75">
      <c r="A29" s="12" t="s">
        <v>20</v>
      </c>
      <c r="B29" s="11" t="s">
        <v>21</v>
      </c>
      <c r="C29" s="12" t="s">
        <v>23</v>
      </c>
      <c r="D29" s="19"/>
      <c r="E29" s="19"/>
      <c r="F29" s="19"/>
      <c r="G29" s="129">
        <f>G30+G51+G93+G101+G68+G81+G77+G119+G115+G64</f>
        <v>58210.6</v>
      </c>
    </row>
    <row r="30" spans="1:7" ht="24" customHeight="1">
      <c r="A30" s="12" t="s">
        <v>22</v>
      </c>
      <c r="B30" s="13" t="s">
        <v>8</v>
      </c>
      <c r="C30" s="12" t="s">
        <v>23</v>
      </c>
      <c r="D30" s="14" t="s">
        <v>10</v>
      </c>
      <c r="E30" s="19"/>
      <c r="F30" s="19"/>
      <c r="G30" s="129">
        <f>G31+G44+G41</f>
        <v>12013.6</v>
      </c>
    </row>
    <row r="31" spans="1:7" ht="71.25" customHeight="1">
      <c r="A31" s="12" t="s">
        <v>24</v>
      </c>
      <c r="B31" s="23" t="s">
        <v>48</v>
      </c>
      <c r="C31" s="16" t="s">
        <v>23</v>
      </c>
      <c r="D31" s="14" t="s">
        <v>25</v>
      </c>
      <c r="E31" s="19"/>
      <c r="F31" s="19"/>
      <c r="G31" s="129">
        <f>G34+G32+G38</f>
        <v>11097.5</v>
      </c>
    </row>
    <row r="32" spans="1:7" ht="45">
      <c r="A32" s="16" t="s">
        <v>26</v>
      </c>
      <c r="B32" s="18" t="s">
        <v>27</v>
      </c>
      <c r="C32" s="16" t="s">
        <v>23</v>
      </c>
      <c r="D32" s="19" t="s">
        <v>25</v>
      </c>
      <c r="E32" s="14" t="s">
        <v>143</v>
      </c>
      <c r="F32" s="19"/>
      <c r="G32" s="129">
        <f>G33</f>
        <v>1534.5</v>
      </c>
    </row>
    <row r="33" spans="1:7" ht="92.25" customHeight="1">
      <c r="A33" s="24"/>
      <c r="B33" s="18" t="s">
        <v>113</v>
      </c>
      <c r="C33" s="16" t="s">
        <v>23</v>
      </c>
      <c r="D33" s="19" t="s">
        <v>25</v>
      </c>
      <c r="E33" s="19" t="s">
        <v>143</v>
      </c>
      <c r="F33" s="14" t="s">
        <v>112</v>
      </c>
      <c r="G33" s="130">
        <v>1534.5</v>
      </c>
    </row>
    <row r="34" spans="1:7" ht="30">
      <c r="A34" s="24" t="s">
        <v>28</v>
      </c>
      <c r="B34" s="25" t="s">
        <v>29</v>
      </c>
      <c r="C34" s="16" t="s">
        <v>23</v>
      </c>
      <c r="D34" s="19" t="s">
        <v>25</v>
      </c>
      <c r="E34" s="14" t="s">
        <v>144</v>
      </c>
      <c r="F34" s="19"/>
      <c r="G34" s="129">
        <f>G35+G36+G37</f>
        <v>6326.400000000001</v>
      </c>
    </row>
    <row r="35" spans="1:7" ht="89.25" customHeight="1">
      <c r="A35" s="12"/>
      <c r="B35" s="18" t="s">
        <v>113</v>
      </c>
      <c r="C35" s="16" t="s">
        <v>23</v>
      </c>
      <c r="D35" s="19" t="s">
        <v>25</v>
      </c>
      <c r="E35" s="19" t="s">
        <v>144</v>
      </c>
      <c r="F35" s="14" t="s">
        <v>112</v>
      </c>
      <c r="G35" s="129">
        <v>5970.6</v>
      </c>
    </row>
    <row r="36" spans="1:7" ht="45" customHeight="1">
      <c r="A36" s="16"/>
      <c r="B36" s="21" t="s">
        <v>163</v>
      </c>
      <c r="C36" s="16" t="s">
        <v>23</v>
      </c>
      <c r="D36" s="19" t="s">
        <v>25</v>
      </c>
      <c r="E36" s="19" t="s">
        <v>144</v>
      </c>
      <c r="F36" s="14" t="s">
        <v>115</v>
      </c>
      <c r="G36" s="129">
        <f>352.8+2</f>
        <v>354.8</v>
      </c>
    </row>
    <row r="37" spans="1:7" ht="15.75">
      <c r="A37" s="16"/>
      <c r="B37" s="22" t="s">
        <v>118</v>
      </c>
      <c r="C37" s="16" t="s">
        <v>23</v>
      </c>
      <c r="D37" s="19" t="s">
        <v>25</v>
      </c>
      <c r="E37" s="19" t="s">
        <v>144</v>
      </c>
      <c r="F37" s="14" t="s">
        <v>117</v>
      </c>
      <c r="G37" s="129">
        <v>1</v>
      </c>
    </row>
    <row r="38" spans="1:7" ht="77.25" customHeight="1">
      <c r="A38" s="16" t="s">
        <v>119</v>
      </c>
      <c r="B38" s="22" t="s">
        <v>169</v>
      </c>
      <c r="C38" s="16" t="s">
        <v>23</v>
      </c>
      <c r="D38" s="19" t="s">
        <v>25</v>
      </c>
      <c r="E38" s="14" t="s">
        <v>167</v>
      </c>
      <c r="F38" s="19"/>
      <c r="G38" s="129">
        <f>G39+G40</f>
        <v>3236.6</v>
      </c>
    </row>
    <row r="39" spans="1:7" ht="90">
      <c r="A39" s="16"/>
      <c r="B39" s="18" t="s">
        <v>113</v>
      </c>
      <c r="C39" s="16" t="s">
        <v>23</v>
      </c>
      <c r="D39" s="19" t="s">
        <v>25</v>
      </c>
      <c r="E39" s="19" t="s">
        <v>167</v>
      </c>
      <c r="F39" s="14" t="s">
        <v>112</v>
      </c>
      <c r="G39" s="130">
        <v>3016.1</v>
      </c>
    </row>
    <row r="40" spans="1:7" ht="45">
      <c r="A40" s="16"/>
      <c r="B40" s="21" t="s">
        <v>163</v>
      </c>
      <c r="C40" s="16" t="s">
        <v>23</v>
      </c>
      <c r="D40" s="19" t="s">
        <v>25</v>
      </c>
      <c r="E40" s="19" t="s">
        <v>167</v>
      </c>
      <c r="F40" s="14" t="s">
        <v>115</v>
      </c>
      <c r="G40" s="130">
        <v>220.5</v>
      </c>
    </row>
    <row r="41" spans="1:7" ht="15.75">
      <c r="A41" s="12" t="s">
        <v>125</v>
      </c>
      <c r="B41" s="29" t="s">
        <v>95</v>
      </c>
      <c r="C41" s="16" t="s">
        <v>23</v>
      </c>
      <c r="D41" s="14" t="s">
        <v>99</v>
      </c>
      <c r="E41" s="19"/>
      <c r="F41" s="14"/>
      <c r="G41" s="130">
        <v>20</v>
      </c>
    </row>
    <row r="42" spans="1:7" ht="15.75">
      <c r="A42" s="24" t="s">
        <v>126</v>
      </c>
      <c r="B42" s="18" t="s">
        <v>96</v>
      </c>
      <c r="C42" s="16" t="s">
        <v>23</v>
      </c>
      <c r="D42" s="19" t="s">
        <v>99</v>
      </c>
      <c r="E42" s="14" t="s">
        <v>160</v>
      </c>
      <c r="F42" s="14"/>
      <c r="G42" s="130">
        <v>20</v>
      </c>
    </row>
    <row r="43" spans="1:7" ht="15.75">
      <c r="A43" s="16"/>
      <c r="B43" s="20" t="s">
        <v>118</v>
      </c>
      <c r="C43" s="16" t="s">
        <v>23</v>
      </c>
      <c r="D43" s="19" t="s">
        <v>99</v>
      </c>
      <c r="E43" s="19" t="s">
        <v>160</v>
      </c>
      <c r="F43" s="14" t="s">
        <v>117</v>
      </c>
      <c r="G43" s="129">
        <v>20</v>
      </c>
    </row>
    <row r="44" spans="1:7" ht="15.75">
      <c r="A44" s="12" t="s">
        <v>97</v>
      </c>
      <c r="B44" s="13" t="s">
        <v>19</v>
      </c>
      <c r="C44" s="16" t="s">
        <v>23</v>
      </c>
      <c r="D44" s="14" t="s">
        <v>80</v>
      </c>
      <c r="E44" s="19"/>
      <c r="F44" s="19"/>
      <c r="G44" s="129">
        <f>G49+G47+G45</f>
        <v>896.1</v>
      </c>
    </row>
    <row r="45" spans="1:7" ht="75">
      <c r="A45" s="24" t="s">
        <v>98</v>
      </c>
      <c r="B45" s="20" t="s">
        <v>168</v>
      </c>
      <c r="C45" s="16" t="s">
        <v>23</v>
      </c>
      <c r="D45" s="19" t="s">
        <v>80</v>
      </c>
      <c r="E45" s="26" t="s">
        <v>332</v>
      </c>
      <c r="F45" s="19"/>
      <c r="G45" s="129">
        <f>G46</f>
        <v>8.1</v>
      </c>
    </row>
    <row r="46" spans="1:7" ht="45">
      <c r="A46" s="27"/>
      <c r="B46" s="21" t="s">
        <v>163</v>
      </c>
      <c r="C46" s="16" t="s">
        <v>23</v>
      </c>
      <c r="D46" s="19" t="s">
        <v>80</v>
      </c>
      <c r="E46" s="28" t="s">
        <v>332</v>
      </c>
      <c r="F46" s="14" t="s">
        <v>115</v>
      </c>
      <c r="G46" s="130">
        <v>8.1</v>
      </c>
    </row>
    <row r="47" spans="1:7" ht="30">
      <c r="A47" s="24" t="s">
        <v>130</v>
      </c>
      <c r="B47" s="18" t="s">
        <v>90</v>
      </c>
      <c r="C47" s="16" t="s">
        <v>23</v>
      </c>
      <c r="D47" s="19" t="s">
        <v>80</v>
      </c>
      <c r="E47" s="15" t="s">
        <v>161</v>
      </c>
      <c r="F47" s="14"/>
      <c r="G47" s="129">
        <f>G48</f>
        <v>375</v>
      </c>
    </row>
    <row r="48" spans="1:7" ht="45">
      <c r="A48" s="16"/>
      <c r="B48" s="21" t="s">
        <v>163</v>
      </c>
      <c r="C48" s="16" t="s">
        <v>23</v>
      </c>
      <c r="D48" s="19" t="s">
        <v>80</v>
      </c>
      <c r="E48" s="30" t="s">
        <v>161</v>
      </c>
      <c r="F48" s="14" t="s">
        <v>115</v>
      </c>
      <c r="G48" s="130">
        <f>225+75*2</f>
        <v>375</v>
      </c>
    </row>
    <row r="49" spans="1:7" ht="60">
      <c r="A49" s="24" t="s">
        <v>333</v>
      </c>
      <c r="B49" s="32" t="s">
        <v>221</v>
      </c>
      <c r="C49" s="16" t="s">
        <v>23</v>
      </c>
      <c r="D49" s="28" t="s">
        <v>80</v>
      </c>
      <c r="E49" s="14" t="s">
        <v>146</v>
      </c>
      <c r="F49" s="14"/>
      <c r="G49" s="129">
        <f>G50</f>
        <v>513</v>
      </c>
    </row>
    <row r="50" spans="1:7" ht="45">
      <c r="A50" s="24"/>
      <c r="B50" s="21" t="s">
        <v>163</v>
      </c>
      <c r="C50" s="16" t="s">
        <v>23</v>
      </c>
      <c r="D50" s="28" t="s">
        <v>80</v>
      </c>
      <c r="E50" s="19" t="s">
        <v>146</v>
      </c>
      <c r="F50" s="14" t="s">
        <v>115</v>
      </c>
      <c r="G50" s="130">
        <v>513</v>
      </c>
    </row>
    <row r="51" spans="1:7" ht="28.5">
      <c r="A51" s="10" t="s">
        <v>30</v>
      </c>
      <c r="B51" s="13" t="s">
        <v>31</v>
      </c>
      <c r="C51" s="16" t="s">
        <v>23</v>
      </c>
      <c r="D51" s="14" t="s">
        <v>32</v>
      </c>
      <c r="E51" s="19"/>
      <c r="F51" s="19"/>
      <c r="G51" s="129">
        <f>G52+G55</f>
        <v>1220</v>
      </c>
    </row>
    <row r="52" spans="1:7" ht="57">
      <c r="A52" s="10" t="s">
        <v>33</v>
      </c>
      <c r="B52" s="13" t="s">
        <v>305</v>
      </c>
      <c r="C52" s="16" t="s">
        <v>23</v>
      </c>
      <c r="D52" s="14" t="s">
        <v>306</v>
      </c>
      <c r="E52" s="19"/>
      <c r="F52" s="19"/>
      <c r="G52" s="129">
        <f>G53</f>
        <v>250</v>
      </c>
    </row>
    <row r="53" spans="1:7" ht="90">
      <c r="A53" s="24" t="s">
        <v>35</v>
      </c>
      <c r="B53" s="18" t="s">
        <v>308</v>
      </c>
      <c r="C53" s="16" t="s">
        <v>23</v>
      </c>
      <c r="D53" s="19" t="s">
        <v>306</v>
      </c>
      <c r="E53" s="26" t="s">
        <v>149</v>
      </c>
      <c r="F53" s="14"/>
      <c r="G53" s="129">
        <f>G54</f>
        <v>250</v>
      </c>
    </row>
    <row r="54" spans="1:7" ht="45">
      <c r="A54" s="24"/>
      <c r="B54" s="21" t="s">
        <v>163</v>
      </c>
      <c r="C54" s="16" t="s">
        <v>23</v>
      </c>
      <c r="D54" s="19" t="s">
        <v>306</v>
      </c>
      <c r="E54" s="28" t="s">
        <v>149</v>
      </c>
      <c r="F54" s="14" t="s">
        <v>115</v>
      </c>
      <c r="G54" s="130">
        <v>250</v>
      </c>
    </row>
    <row r="55" spans="1:7" ht="42.75">
      <c r="A55" s="10" t="s">
        <v>51</v>
      </c>
      <c r="B55" s="29" t="s">
        <v>50</v>
      </c>
      <c r="C55" s="16" t="s">
        <v>23</v>
      </c>
      <c r="D55" s="14" t="s">
        <v>49</v>
      </c>
      <c r="E55" s="14"/>
      <c r="F55" s="14"/>
      <c r="G55" s="129">
        <f>G56+G62+G58+G60</f>
        <v>970</v>
      </c>
    </row>
    <row r="56" spans="1:7" s="57" customFormat="1" ht="90">
      <c r="A56" s="16" t="s">
        <v>52</v>
      </c>
      <c r="B56" s="18" t="s">
        <v>226</v>
      </c>
      <c r="C56" s="16" t="s">
        <v>23</v>
      </c>
      <c r="D56" s="19" t="s">
        <v>49</v>
      </c>
      <c r="E56" s="14" t="s">
        <v>154</v>
      </c>
      <c r="F56" s="14"/>
      <c r="G56" s="129">
        <f>G57</f>
        <v>150</v>
      </c>
    </row>
    <row r="57" spans="1:7" ht="45">
      <c r="A57" s="12"/>
      <c r="B57" s="21" t="s">
        <v>163</v>
      </c>
      <c r="C57" s="16" t="s">
        <v>23</v>
      </c>
      <c r="D57" s="19" t="s">
        <v>49</v>
      </c>
      <c r="E57" s="28" t="s">
        <v>154</v>
      </c>
      <c r="F57" s="14" t="s">
        <v>115</v>
      </c>
      <c r="G57" s="130">
        <v>150</v>
      </c>
    </row>
    <row r="58" spans="1:7" s="57" customFormat="1" ht="75">
      <c r="A58" s="16" t="s">
        <v>53</v>
      </c>
      <c r="B58" s="18" t="s">
        <v>223</v>
      </c>
      <c r="C58" s="16" t="s">
        <v>23</v>
      </c>
      <c r="D58" s="19" t="s">
        <v>49</v>
      </c>
      <c r="E58" s="14" t="s">
        <v>155</v>
      </c>
      <c r="F58" s="19"/>
      <c r="G58" s="129">
        <f>G59</f>
        <v>150</v>
      </c>
    </row>
    <row r="59" spans="1:7" ht="45">
      <c r="A59" s="16"/>
      <c r="B59" s="21" t="s">
        <v>163</v>
      </c>
      <c r="C59" s="16" t="s">
        <v>23</v>
      </c>
      <c r="D59" s="19" t="s">
        <v>49</v>
      </c>
      <c r="E59" s="28" t="s">
        <v>155</v>
      </c>
      <c r="F59" s="14" t="s">
        <v>115</v>
      </c>
      <c r="G59" s="130">
        <v>150</v>
      </c>
    </row>
    <row r="60" spans="1:7" ht="90">
      <c r="A60" s="16" t="s">
        <v>54</v>
      </c>
      <c r="B60" s="18" t="s">
        <v>309</v>
      </c>
      <c r="C60" s="16" t="s">
        <v>23</v>
      </c>
      <c r="D60" s="19" t="s">
        <v>49</v>
      </c>
      <c r="E60" s="14" t="s">
        <v>156</v>
      </c>
      <c r="F60" s="19"/>
      <c r="G60" s="129">
        <f>G61</f>
        <v>150</v>
      </c>
    </row>
    <row r="61" spans="1:7" ht="45">
      <c r="A61" s="16"/>
      <c r="B61" s="21" t="s">
        <v>163</v>
      </c>
      <c r="C61" s="16" t="s">
        <v>23</v>
      </c>
      <c r="D61" s="19" t="s">
        <v>49</v>
      </c>
      <c r="E61" s="19" t="s">
        <v>156</v>
      </c>
      <c r="F61" s="14" t="s">
        <v>115</v>
      </c>
      <c r="G61" s="130">
        <v>150</v>
      </c>
    </row>
    <row r="62" spans="1:7" ht="75">
      <c r="A62" s="16" t="s">
        <v>94</v>
      </c>
      <c r="B62" s="25" t="s">
        <v>219</v>
      </c>
      <c r="C62" s="16" t="s">
        <v>23</v>
      </c>
      <c r="D62" s="19" t="s">
        <v>49</v>
      </c>
      <c r="E62" s="15" t="s">
        <v>157</v>
      </c>
      <c r="F62" s="14"/>
      <c r="G62" s="129">
        <f>G63</f>
        <v>520</v>
      </c>
    </row>
    <row r="63" spans="1:7" ht="45">
      <c r="A63" s="16"/>
      <c r="B63" s="21" t="s">
        <v>163</v>
      </c>
      <c r="C63" s="16" t="s">
        <v>23</v>
      </c>
      <c r="D63" s="19" t="s">
        <v>49</v>
      </c>
      <c r="E63" s="30" t="s">
        <v>157</v>
      </c>
      <c r="F63" s="14" t="s">
        <v>115</v>
      </c>
      <c r="G63" s="130">
        <f>150+370</f>
        <v>520</v>
      </c>
    </row>
    <row r="64" spans="1:7" ht="15.75">
      <c r="A64" s="12" t="s">
        <v>36</v>
      </c>
      <c r="B64" s="145" t="s">
        <v>335</v>
      </c>
      <c r="C64" s="12" t="s">
        <v>23</v>
      </c>
      <c r="D64" s="14" t="s">
        <v>336</v>
      </c>
      <c r="E64" s="15"/>
      <c r="F64" s="14"/>
      <c r="G64" s="129">
        <f>G65</f>
        <v>39.2</v>
      </c>
    </row>
    <row r="65" spans="1:7" ht="15.75">
      <c r="A65" s="12" t="s">
        <v>37</v>
      </c>
      <c r="B65" s="145" t="s">
        <v>337</v>
      </c>
      <c r="C65" s="12" t="s">
        <v>23</v>
      </c>
      <c r="D65" s="14" t="s">
        <v>338</v>
      </c>
      <c r="E65" s="15"/>
      <c r="F65" s="14"/>
      <c r="G65" s="129">
        <f>G66</f>
        <v>39.2</v>
      </c>
    </row>
    <row r="66" spans="1:7" ht="60">
      <c r="A66" s="16" t="s">
        <v>81</v>
      </c>
      <c r="B66" s="21" t="s">
        <v>339</v>
      </c>
      <c r="C66" s="16" t="s">
        <v>23</v>
      </c>
      <c r="D66" s="19" t="s">
        <v>338</v>
      </c>
      <c r="E66" s="146">
        <v>5100100100</v>
      </c>
      <c r="F66" s="14"/>
      <c r="G66" s="129">
        <f>G67</f>
        <v>39.2</v>
      </c>
    </row>
    <row r="67" spans="1:7" ht="45">
      <c r="A67" s="16"/>
      <c r="B67" s="21" t="s">
        <v>163</v>
      </c>
      <c r="C67" s="16" t="s">
        <v>23</v>
      </c>
      <c r="D67" s="19" t="s">
        <v>338</v>
      </c>
      <c r="E67" s="147">
        <v>5100100100</v>
      </c>
      <c r="F67" s="14" t="s">
        <v>115</v>
      </c>
      <c r="G67" s="130">
        <v>39.2</v>
      </c>
    </row>
    <row r="68" spans="1:7" ht="24.75" customHeight="1">
      <c r="A68" s="10" t="s">
        <v>38</v>
      </c>
      <c r="B68" s="13" t="s">
        <v>56</v>
      </c>
      <c r="C68" s="16" t="s">
        <v>23</v>
      </c>
      <c r="D68" s="14" t="s">
        <v>55</v>
      </c>
      <c r="E68" s="19"/>
      <c r="F68" s="19"/>
      <c r="G68" s="129">
        <f>G69</f>
        <v>8386.5</v>
      </c>
    </row>
    <row r="69" spans="1:7" ht="25.5" customHeight="1">
      <c r="A69" s="10" t="s">
        <v>39</v>
      </c>
      <c r="B69" s="29" t="s">
        <v>65</v>
      </c>
      <c r="C69" s="16" t="s">
        <v>23</v>
      </c>
      <c r="D69" s="14" t="s">
        <v>66</v>
      </c>
      <c r="E69" s="19"/>
      <c r="F69" s="19"/>
      <c r="G69" s="129">
        <f>G70</f>
        <v>8386.5</v>
      </c>
    </row>
    <row r="70" spans="1:7" ht="28.5">
      <c r="A70" s="24"/>
      <c r="B70" s="29" t="s">
        <v>93</v>
      </c>
      <c r="C70" s="16" t="s">
        <v>23</v>
      </c>
      <c r="D70" s="19" t="s">
        <v>66</v>
      </c>
      <c r="E70" s="14"/>
      <c r="F70" s="19"/>
      <c r="G70" s="129">
        <f>G71+G73+G75</f>
        <v>8386.5</v>
      </c>
    </row>
    <row r="71" spans="1:7" ht="30">
      <c r="A71" s="16" t="s">
        <v>91</v>
      </c>
      <c r="B71" s="18" t="s">
        <v>216</v>
      </c>
      <c r="C71" s="16" t="s">
        <v>23</v>
      </c>
      <c r="D71" s="19" t="s">
        <v>66</v>
      </c>
      <c r="E71" s="14" t="s">
        <v>153</v>
      </c>
      <c r="F71" s="19"/>
      <c r="G71" s="129">
        <f>G72</f>
        <v>3176.5</v>
      </c>
    </row>
    <row r="72" spans="1:7" ht="45">
      <c r="A72" s="16"/>
      <c r="B72" s="21" t="s">
        <v>163</v>
      </c>
      <c r="C72" s="16" t="s">
        <v>23</v>
      </c>
      <c r="D72" s="19" t="s">
        <v>66</v>
      </c>
      <c r="E72" s="19" t="s">
        <v>153</v>
      </c>
      <c r="F72" s="14" t="s">
        <v>115</v>
      </c>
      <c r="G72" s="179">
        <v>3176.5</v>
      </c>
    </row>
    <row r="73" spans="1:7" ht="60">
      <c r="A73" s="24" t="s">
        <v>369</v>
      </c>
      <c r="B73" s="45" t="s">
        <v>365</v>
      </c>
      <c r="C73" s="24" t="s">
        <v>23</v>
      </c>
      <c r="D73" s="28" t="s">
        <v>66</v>
      </c>
      <c r="E73" s="14" t="s">
        <v>366</v>
      </c>
      <c r="F73" s="14"/>
      <c r="G73" s="129">
        <f>G74</f>
        <v>3386.5</v>
      </c>
    </row>
    <row r="74" spans="1:7" ht="45">
      <c r="A74" s="24"/>
      <c r="B74" s="21" t="s">
        <v>163</v>
      </c>
      <c r="C74" s="24" t="s">
        <v>23</v>
      </c>
      <c r="D74" s="28" t="s">
        <v>66</v>
      </c>
      <c r="E74" s="19" t="s">
        <v>366</v>
      </c>
      <c r="F74" s="26" t="s">
        <v>115</v>
      </c>
      <c r="G74" s="130">
        <v>3386.5</v>
      </c>
    </row>
    <row r="75" spans="1:7" ht="60">
      <c r="A75" s="24" t="s">
        <v>370</v>
      </c>
      <c r="B75" s="32" t="s">
        <v>367</v>
      </c>
      <c r="C75" s="24" t="s">
        <v>23</v>
      </c>
      <c r="D75" s="28" t="s">
        <v>66</v>
      </c>
      <c r="E75" s="14" t="s">
        <v>368</v>
      </c>
      <c r="F75" s="14"/>
      <c r="G75" s="129">
        <f>G76</f>
        <v>1823.5</v>
      </c>
    </row>
    <row r="76" spans="1:7" ht="45">
      <c r="A76" s="33"/>
      <c r="B76" s="21" t="s">
        <v>163</v>
      </c>
      <c r="C76" s="24" t="s">
        <v>23</v>
      </c>
      <c r="D76" s="28" t="s">
        <v>66</v>
      </c>
      <c r="E76" s="19" t="s">
        <v>368</v>
      </c>
      <c r="F76" s="26" t="s">
        <v>115</v>
      </c>
      <c r="G76" s="130">
        <v>1823.5</v>
      </c>
    </row>
    <row r="77" spans="1:7" ht="15.75">
      <c r="A77" s="10" t="s">
        <v>58</v>
      </c>
      <c r="B77" s="29" t="s">
        <v>79</v>
      </c>
      <c r="C77" s="16" t="s">
        <v>23</v>
      </c>
      <c r="D77" s="14" t="s">
        <v>75</v>
      </c>
      <c r="E77" s="19"/>
      <c r="F77" s="19"/>
      <c r="G77" s="129">
        <f>G78</f>
        <v>150</v>
      </c>
    </row>
    <row r="78" spans="1:7" ht="28.5">
      <c r="A78" s="10" t="s">
        <v>59</v>
      </c>
      <c r="B78" s="29" t="s">
        <v>78</v>
      </c>
      <c r="C78" s="16" t="s">
        <v>23</v>
      </c>
      <c r="D78" s="14" t="s">
        <v>76</v>
      </c>
      <c r="E78" s="19"/>
      <c r="F78" s="19"/>
      <c r="G78" s="129">
        <f>G79</f>
        <v>150</v>
      </c>
    </row>
    <row r="79" spans="1:7" ht="60">
      <c r="A79" s="16" t="s">
        <v>128</v>
      </c>
      <c r="B79" s="18" t="s">
        <v>222</v>
      </c>
      <c r="C79" s="16" t="s">
        <v>23</v>
      </c>
      <c r="D79" s="19" t="s">
        <v>76</v>
      </c>
      <c r="E79" s="26" t="s">
        <v>150</v>
      </c>
      <c r="F79" s="19"/>
      <c r="G79" s="130">
        <f>G80</f>
        <v>150</v>
      </c>
    </row>
    <row r="80" spans="1:7" ht="45">
      <c r="A80" s="16"/>
      <c r="B80" s="21" t="s">
        <v>163</v>
      </c>
      <c r="C80" s="16" t="s">
        <v>23</v>
      </c>
      <c r="D80" s="19" t="s">
        <v>76</v>
      </c>
      <c r="E80" s="28" t="s">
        <v>150</v>
      </c>
      <c r="F80" s="14" t="s">
        <v>115</v>
      </c>
      <c r="G80" s="130">
        <v>150</v>
      </c>
    </row>
    <row r="81" spans="1:7" ht="15.75">
      <c r="A81" s="10" t="s">
        <v>69</v>
      </c>
      <c r="B81" s="13" t="s">
        <v>63</v>
      </c>
      <c r="C81" s="16" t="s">
        <v>23</v>
      </c>
      <c r="D81" s="14" t="s">
        <v>64</v>
      </c>
      <c r="E81" s="19"/>
      <c r="F81" s="14"/>
      <c r="G81" s="129">
        <f>G85+G82</f>
        <v>6977.9</v>
      </c>
    </row>
    <row r="82" spans="1:7" ht="42.75">
      <c r="A82" s="12" t="s">
        <v>70</v>
      </c>
      <c r="B82" s="46" t="s">
        <v>102</v>
      </c>
      <c r="C82" s="16" t="s">
        <v>23</v>
      </c>
      <c r="D82" s="14" t="s">
        <v>100</v>
      </c>
      <c r="E82" s="19"/>
      <c r="F82" s="14"/>
      <c r="G82" s="129">
        <f>G83</f>
        <v>50</v>
      </c>
    </row>
    <row r="83" spans="1:7" ht="105">
      <c r="A83" s="16" t="s">
        <v>71</v>
      </c>
      <c r="B83" s="32" t="s">
        <v>101</v>
      </c>
      <c r="C83" s="16" t="s">
        <v>23</v>
      </c>
      <c r="D83" s="19" t="s">
        <v>100</v>
      </c>
      <c r="E83" s="14" t="s">
        <v>139</v>
      </c>
      <c r="F83" s="14"/>
      <c r="G83" s="130">
        <f>G84</f>
        <v>50</v>
      </c>
    </row>
    <row r="84" spans="1:7" ht="45">
      <c r="A84" s="16"/>
      <c r="B84" s="21" t="s">
        <v>163</v>
      </c>
      <c r="C84" s="16" t="s">
        <v>23</v>
      </c>
      <c r="D84" s="19" t="s">
        <v>100</v>
      </c>
      <c r="E84" s="19" t="s">
        <v>139</v>
      </c>
      <c r="F84" s="14" t="s">
        <v>115</v>
      </c>
      <c r="G84" s="130">
        <v>50</v>
      </c>
    </row>
    <row r="85" spans="1:7" ht="15.75">
      <c r="A85" s="10" t="s">
        <v>207</v>
      </c>
      <c r="B85" s="13" t="s">
        <v>104</v>
      </c>
      <c r="C85" s="16" t="s">
        <v>23</v>
      </c>
      <c r="D85" s="14" t="s">
        <v>103</v>
      </c>
      <c r="E85" s="19"/>
      <c r="F85" s="14"/>
      <c r="G85" s="129">
        <f>G91+G89+G86</f>
        <v>6927.9</v>
      </c>
    </row>
    <row r="86" spans="1:7" ht="45">
      <c r="A86" s="24" t="s">
        <v>211</v>
      </c>
      <c r="B86" s="32" t="s">
        <v>311</v>
      </c>
      <c r="C86" s="16" t="s">
        <v>23</v>
      </c>
      <c r="D86" s="14" t="s">
        <v>103</v>
      </c>
      <c r="E86" s="14" t="s">
        <v>147</v>
      </c>
      <c r="F86" s="14"/>
      <c r="G86" s="129">
        <f>G87+G88</f>
        <v>6627.9</v>
      </c>
    </row>
    <row r="87" spans="1:7" ht="90">
      <c r="A87" s="10"/>
      <c r="B87" s="18" t="s">
        <v>113</v>
      </c>
      <c r="C87" s="16" t="s">
        <v>23</v>
      </c>
      <c r="D87" s="19" t="s">
        <v>103</v>
      </c>
      <c r="E87" s="19" t="s">
        <v>147</v>
      </c>
      <c r="F87" s="14" t="s">
        <v>112</v>
      </c>
      <c r="G87" s="130">
        <v>6349.9</v>
      </c>
    </row>
    <row r="88" spans="1:7" ht="45">
      <c r="A88" s="10"/>
      <c r="B88" s="21" t="s">
        <v>163</v>
      </c>
      <c r="C88" s="16" t="s">
        <v>23</v>
      </c>
      <c r="D88" s="19" t="s">
        <v>103</v>
      </c>
      <c r="E88" s="19" t="s">
        <v>147</v>
      </c>
      <c r="F88" s="14" t="s">
        <v>115</v>
      </c>
      <c r="G88" s="130">
        <f>15+215+50+15+50+25-50-44+2</f>
        <v>278</v>
      </c>
    </row>
    <row r="89" spans="1:7" ht="60">
      <c r="A89" s="24" t="s">
        <v>340</v>
      </c>
      <c r="B89" s="58" t="s">
        <v>217</v>
      </c>
      <c r="C89" s="16" t="s">
        <v>23</v>
      </c>
      <c r="D89" s="14" t="s">
        <v>103</v>
      </c>
      <c r="E89" s="14" t="s">
        <v>191</v>
      </c>
      <c r="F89" s="14"/>
      <c r="G89" s="129">
        <f>G90</f>
        <v>150</v>
      </c>
    </row>
    <row r="90" spans="1:7" ht="45">
      <c r="A90" s="24"/>
      <c r="B90" s="21" t="s">
        <v>163</v>
      </c>
      <c r="C90" s="16" t="s">
        <v>23</v>
      </c>
      <c r="D90" s="19" t="s">
        <v>103</v>
      </c>
      <c r="E90" s="19" t="s">
        <v>191</v>
      </c>
      <c r="F90" s="14" t="s">
        <v>115</v>
      </c>
      <c r="G90" s="130">
        <v>150</v>
      </c>
    </row>
    <row r="91" spans="1:7" ht="60">
      <c r="A91" s="24" t="s">
        <v>341</v>
      </c>
      <c r="B91" s="25" t="s">
        <v>313</v>
      </c>
      <c r="C91" s="16" t="s">
        <v>23</v>
      </c>
      <c r="D91" s="14" t="s">
        <v>103</v>
      </c>
      <c r="E91" s="14" t="s">
        <v>158</v>
      </c>
      <c r="F91" s="14"/>
      <c r="G91" s="129">
        <f>G92</f>
        <v>150</v>
      </c>
    </row>
    <row r="92" spans="1:7" ht="45">
      <c r="A92" s="10"/>
      <c r="B92" s="21" t="s">
        <v>163</v>
      </c>
      <c r="C92" s="16" t="s">
        <v>23</v>
      </c>
      <c r="D92" s="19" t="s">
        <v>103</v>
      </c>
      <c r="E92" s="19" t="s">
        <v>158</v>
      </c>
      <c r="F92" s="14" t="s">
        <v>115</v>
      </c>
      <c r="G92" s="130">
        <f>600-450</f>
        <v>150</v>
      </c>
    </row>
    <row r="93" spans="1:7" ht="15.75">
      <c r="A93" s="10" t="s">
        <v>67</v>
      </c>
      <c r="B93" s="13" t="s">
        <v>85</v>
      </c>
      <c r="C93" s="16" t="s">
        <v>23</v>
      </c>
      <c r="D93" s="14" t="s">
        <v>40</v>
      </c>
      <c r="E93" s="30"/>
      <c r="F93" s="12"/>
      <c r="G93" s="129">
        <f>G94+G97</f>
        <v>14290.7</v>
      </c>
    </row>
    <row r="94" spans="1:7" ht="15.75">
      <c r="A94" s="10" t="s">
        <v>61</v>
      </c>
      <c r="B94" s="13" t="s">
        <v>60</v>
      </c>
      <c r="C94" s="16" t="s">
        <v>23</v>
      </c>
      <c r="D94" s="14" t="s">
        <v>57</v>
      </c>
      <c r="E94" s="30"/>
      <c r="F94" s="12"/>
      <c r="G94" s="129">
        <f>G95</f>
        <v>7420.8</v>
      </c>
    </row>
    <row r="95" spans="1:7" ht="63.75" customHeight="1">
      <c r="A95" s="24" t="s">
        <v>62</v>
      </c>
      <c r="B95" s="18" t="s">
        <v>224</v>
      </c>
      <c r="C95" s="16" t="s">
        <v>23</v>
      </c>
      <c r="D95" s="14" t="s">
        <v>57</v>
      </c>
      <c r="E95" s="14" t="s">
        <v>145</v>
      </c>
      <c r="F95" s="14"/>
      <c r="G95" s="129">
        <f>G96</f>
        <v>7420.8</v>
      </c>
    </row>
    <row r="96" spans="1:7" ht="45">
      <c r="A96" s="12"/>
      <c r="B96" s="21" t="s">
        <v>163</v>
      </c>
      <c r="C96" s="16" t="s">
        <v>23</v>
      </c>
      <c r="D96" s="19" t="s">
        <v>57</v>
      </c>
      <c r="E96" s="19" t="s">
        <v>145</v>
      </c>
      <c r="F96" s="14" t="s">
        <v>115</v>
      </c>
      <c r="G96" s="130">
        <v>7420.8</v>
      </c>
    </row>
    <row r="97" spans="1:7" ht="28.5">
      <c r="A97" s="12" t="s">
        <v>213</v>
      </c>
      <c r="B97" s="85" t="s">
        <v>233</v>
      </c>
      <c r="C97" s="16" t="s">
        <v>23</v>
      </c>
      <c r="D97" s="14" t="s">
        <v>235</v>
      </c>
      <c r="E97" s="19"/>
      <c r="F97" s="14"/>
      <c r="G97" s="129">
        <f>G98</f>
        <v>6869.9</v>
      </c>
    </row>
    <row r="98" spans="1:7" ht="60">
      <c r="A98" s="16" t="s">
        <v>234</v>
      </c>
      <c r="B98" s="31" t="s">
        <v>312</v>
      </c>
      <c r="C98" s="16" t="s">
        <v>23</v>
      </c>
      <c r="D98" s="26" t="s">
        <v>235</v>
      </c>
      <c r="E98" s="14" t="s">
        <v>148</v>
      </c>
      <c r="F98" s="14"/>
      <c r="G98" s="129">
        <f>G99+G100</f>
        <v>6869.9</v>
      </c>
    </row>
    <row r="99" spans="1:7" ht="90">
      <c r="A99" s="12"/>
      <c r="B99" s="18" t="s">
        <v>113</v>
      </c>
      <c r="C99" s="16" t="s">
        <v>23</v>
      </c>
      <c r="D99" s="28" t="s">
        <v>235</v>
      </c>
      <c r="E99" s="19" t="s">
        <v>148</v>
      </c>
      <c r="F99" s="14" t="s">
        <v>112</v>
      </c>
      <c r="G99" s="130">
        <v>6741.9</v>
      </c>
    </row>
    <row r="100" spans="1:7" ht="45">
      <c r="A100" s="12"/>
      <c r="B100" s="54" t="s">
        <v>163</v>
      </c>
      <c r="C100" s="16" t="s">
        <v>23</v>
      </c>
      <c r="D100" s="28" t="s">
        <v>235</v>
      </c>
      <c r="E100" s="19" t="s">
        <v>148</v>
      </c>
      <c r="F100" s="14" t="s">
        <v>115</v>
      </c>
      <c r="G100" s="130">
        <f>126+2</f>
        <v>128</v>
      </c>
    </row>
    <row r="101" spans="1:7" ht="15.75">
      <c r="A101" s="10" t="s">
        <v>72</v>
      </c>
      <c r="B101" s="13" t="s">
        <v>42</v>
      </c>
      <c r="C101" s="16" t="s">
        <v>23</v>
      </c>
      <c r="D101" s="14" t="s">
        <v>43</v>
      </c>
      <c r="E101" s="19"/>
      <c r="F101" s="14"/>
      <c r="G101" s="129">
        <f>G102+G105+G108</f>
        <v>12492.7</v>
      </c>
    </row>
    <row r="102" spans="1:7" ht="15.75">
      <c r="A102" s="10" t="s">
        <v>68</v>
      </c>
      <c r="B102" s="13" t="s">
        <v>197</v>
      </c>
      <c r="C102" s="16" t="s">
        <v>23</v>
      </c>
      <c r="D102" s="14" t="s">
        <v>196</v>
      </c>
      <c r="E102" s="19"/>
      <c r="F102" s="19"/>
      <c r="G102" s="129">
        <f>G103</f>
        <v>383.8</v>
      </c>
    </row>
    <row r="103" spans="1:7" ht="60">
      <c r="A103" s="24" t="s">
        <v>129</v>
      </c>
      <c r="B103" s="18" t="s">
        <v>237</v>
      </c>
      <c r="C103" s="16" t="s">
        <v>23</v>
      </c>
      <c r="D103" s="19" t="s">
        <v>196</v>
      </c>
      <c r="E103" s="14" t="s">
        <v>227</v>
      </c>
      <c r="F103" s="19"/>
      <c r="G103" s="130">
        <f>G104</f>
        <v>383.8</v>
      </c>
    </row>
    <row r="104" spans="1:7" ht="30.75" customHeight="1">
      <c r="A104" s="16"/>
      <c r="B104" s="18" t="s">
        <v>116</v>
      </c>
      <c r="C104" s="16" t="s">
        <v>23</v>
      </c>
      <c r="D104" s="19" t="s">
        <v>196</v>
      </c>
      <c r="E104" s="19" t="s">
        <v>227</v>
      </c>
      <c r="F104" s="14" t="s">
        <v>107</v>
      </c>
      <c r="G104" s="130">
        <v>383.8</v>
      </c>
    </row>
    <row r="105" spans="1:7" s="81" customFormat="1" ht="15.75">
      <c r="A105" s="12" t="s">
        <v>342</v>
      </c>
      <c r="B105" s="29" t="s">
        <v>231</v>
      </c>
      <c r="C105" s="12" t="s">
        <v>23</v>
      </c>
      <c r="D105" s="14" t="s">
        <v>230</v>
      </c>
      <c r="E105" s="14"/>
      <c r="F105" s="14"/>
      <c r="G105" s="129">
        <f>G106</f>
        <v>1072.3000000000002</v>
      </c>
    </row>
    <row r="106" spans="1:7" ht="60">
      <c r="A106" s="24" t="s">
        <v>343</v>
      </c>
      <c r="B106" s="18" t="s">
        <v>238</v>
      </c>
      <c r="C106" s="16" t="s">
        <v>23</v>
      </c>
      <c r="D106" s="19" t="s">
        <v>230</v>
      </c>
      <c r="E106" s="14" t="s">
        <v>151</v>
      </c>
      <c r="F106" s="19"/>
      <c r="G106" s="130">
        <f>G107</f>
        <v>1072.3000000000002</v>
      </c>
    </row>
    <row r="107" spans="1:7" ht="30.75" customHeight="1">
      <c r="A107" s="16"/>
      <c r="B107" s="18" t="s">
        <v>116</v>
      </c>
      <c r="C107" s="16" t="s">
        <v>23</v>
      </c>
      <c r="D107" s="19" t="s">
        <v>230</v>
      </c>
      <c r="E107" s="19" t="s">
        <v>151</v>
      </c>
      <c r="F107" s="14" t="s">
        <v>107</v>
      </c>
      <c r="G107" s="130">
        <f>669.7+402.6</f>
        <v>1072.3000000000002</v>
      </c>
    </row>
    <row r="108" spans="1:7" ht="15.75">
      <c r="A108" s="10" t="s">
        <v>344</v>
      </c>
      <c r="B108" s="29" t="s">
        <v>44</v>
      </c>
      <c r="C108" s="16" t="s">
        <v>23</v>
      </c>
      <c r="D108" s="14" t="s">
        <v>45</v>
      </c>
      <c r="E108" s="19"/>
      <c r="F108" s="14"/>
      <c r="G108" s="129">
        <f>G109+G111+G113</f>
        <v>11036.6</v>
      </c>
    </row>
    <row r="109" spans="1:7" ht="75.75" customHeight="1">
      <c r="A109" s="16" t="s">
        <v>345</v>
      </c>
      <c r="B109" s="36" t="s">
        <v>172</v>
      </c>
      <c r="C109" s="16" t="s">
        <v>23</v>
      </c>
      <c r="D109" s="19" t="s">
        <v>45</v>
      </c>
      <c r="E109" s="14" t="s">
        <v>171</v>
      </c>
      <c r="F109" s="19"/>
      <c r="G109" s="129">
        <f>G110</f>
        <v>6645.1</v>
      </c>
    </row>
    <row r="110" spans="1:7" ht="30">
      <c r="A110" s="16"/>
      <c r="B110" s="18" t="s">
        <v>116</v>
      </c>
      <c r="C110" s="16" t="s">
        <v>23</v>
      </c>
      <c r="D110" s="19" t="s">
        <v>45</v>
      </c>
      <c r="E110" s="19" t="s">
        <v>171</v>
      </c>
      <c r="F110" s="14" t="s">
        <v>107</v>
      </c>
      <c r="G110" s="130">
        <v>6645.1</v>
      </c>
    </row>
    <row r="111" spans="1:7" ht="75">
      <c r="A111" s="16" t="s">
        <v>346</v>
      </c>
      <c r="B111" s="18" t="s">
        <v>164</v>
      </c>
      <c r="C111" s="12" t="s">
        <v>23</v>
      </c>
      <c r="D111" s="14" t="s">
        <v>45</v>
      </c>
      <c r="E111" s="14" t="s">
        <v>170</v>
      </c>
      <c r="F111" s="19"/>
      <c r="G111" s="129">
        <f>G112</f>
        <v>4391.5</v>
      </c>
    </row>
    <row r="112" spans="1:7" ht="30">
      <c r="A112" s="16"/>
      <c r="B112" s="18" t="s">
        <v>116</v>
      </c>
      <c r="C112" s="16" t="s">
        <v>23</v>
      </c>
      <c r="D112" s="19" t="s">
        <v>45</v>
      </c>
      <c r="E112" s="19" t="s">
        <v>170</v>
      </c>
      <c r="F112" s="14" t="s">
        <v>107</v>
      </c>
      <c r="G112" s="130">
        <v>4391.5</v>
      </c>
    </row>
    <row r="113" spans="1:7" s="81" customFormat="1" ht="75" hidden="1">
      <c r="A113" s="16" t="s">
        <v>229</v>
      </c>
      <c r="B113" s="58" t="s">
        <v>109</v>
      </c>
      <c r="C113" s="12" t="s">
        <v>23</v>
      </c>
      <c r="D113" s="14" t="s">
        <v>45</v>
      </c>
      <c r="E113" s="19" t="s">
        <v>147</v>
      </c>
      <c r="F113" s="14"/>
      <c r="G113" s="129">
        <f>G114</f>
        <v>0</v>
      </c>
    </row>
    <row r="114" spans="1:7" ht="90" hidden="1">
      <c r="A114" s="16"/>
      <c r="B114" s="18" t="s">
        <v>113</v>
      </c>
      <c r="C114" s="16" t="s">
        <v>23</v>
      </c>
      <c r="D114" s="19" t="s">
        <v>45</v>
      </c>
      <c r="E114" s="19" t="s">
        <v>147</v>
      </c>
      <c r="F114" s="14" t="s">
        <v>112</v>
      </c>
      <c r="G114" s="130">
        <v>0</v>
      </c>
    </row>
    <row r="115" spans="1:7" ht="15.75">
      <c r="A115" s="10" t="s">
        <v>77</v>
      </c>
      <c r="B115" s="29" t="s">
        <v>121</v>
      </c>
      <c r="C115" s="16" t="s">
        <v>23</v>
      </c>
      <c r="D115" s="14" t="s">
        <v>123</v>
      </c>
      <c r="E115" s="28"/>
      <c r="F115" s="28"/>
      <c r="G115" s="129">
        <f>G117</f>
        <v>200</v>
      </c>
    </row>
    <row r="116" spans="1:7" ht="15.75">
      <c r="A116" s="10" t="s">
        <v>73</v>
      </c>
      <c r="B116" s="29" t="s">
        <v>166</v>
      </c>
      <c r="C116" s="16" t="s">
        <v>23</v>
      </c>
      <c r="D116" s="14" t="s">
        <v>122</v>
      </c>
      <c r="E116" s="28"/>
      <c r="F116" s="28"/>
      <c r="G116" s="129">
        <f>G117</f>
        <v>200</v>
      </c>
    </row>
    <row r="117" spans="1:7" ht="90">
      <c r="A117" s="16" t="s">
        <v>74</v>
      </c>
      <c r="B117" s="18" t="s">
        <v>310</v>
      </c>
      <c r="C117" s="16" t="s">
        <v>23</v>
      </c>
      <c r="D117" s="19" t="s">
        <v>122</v>
      </c>
      <c r="E117" s="14" t="s">
        <v>159</v>
      </c>
      <c r="F117" s="14"/>
      <c r="G117" s="130">
        <f>G118</f>
        <v>200</v>
      </c>
    </row>
    <row r="118" spans="1:7" ht="45">
      <c r="A118" s="16"/>
      <c r="B118" s="21" t="s">
        <v>163</v>
      </c>
      <c r="C118" s="16" t="s">
        <v>23</v>
      </c>
      <c r="D118" s="19" t="s">
        <v>122</v>
      </c>
      <c r="E118" s="19" t="s">
        <v>159</v>
      </c>
      <c r="F118" s="14" t="s">
        <v>115</v>
      </c>
      <c r="G118" s="130">
        <v>200</v>
      </c>
    </row>
    <row r="119" spans="1:7" ht="15.75">
      <c r="A119" s="10" t="s">
        <v>347</v>
      </c>
      <c r="B119" s="29" t="s">
        <v>83</v>
      </c>
      <c r="C119" s="16" t="s">
        <v>23</v>
      </c>
      <c r="D119" s="14" t="s">
        <v>84</v>
      </c>
      <c r="E119" s="19"/>
      <c r="F119" s="14"/>
      <c r="G119" s="129">
        <f>G120</f>
        <v>2440</v>
      </c>
    </row>
    <row r="120" spans="1:7" ht="15.75">
      <c r="A120" s="10" t="s">
        <v>348</v>
      </c>
      <c r="B120" s="13" t="s">
        <v>41</v>
      </c>
      <c r="C120" s="16" t="s">
        <v>23</v>
      </c>
      <c r="D120" s="14" t="s">
        <v>82</v>
      </c>
      <c r="E120" s="37"/>
      <c r="F120" s="19"/>
      <c r="G120" s="129">
        <f>G121</f>
        <v>2440</v>
      </c>
    </row>
    <row r="121" spans="1:7" ht="75">
      <c r="A121" s="24" t="s">
        <v>349</v>
      </c>
      <c r="B121" s="18" t="s">
        <v>225</v>
      </c>
      <c r="C121" s="16" t="s">
        <v>23</v>
      </c>
      <c r="D121" s="19" t="s">
        <v>82</v>
      </c>
      <c r="E121" s="14" t="s">
        <v>152</v>
      </c>
      <c r="F121" s="14"/>
      <c r="G121" s="129">
        <f>G122</f>
        <v>2440</v>
      </c>
    </row>
    <row r="122" spans="1:7" ht="45">
      <c r="A122" s="12"/>
      <c r="B122" s="21" t="s">
        <v>163</v>
      </c>
      <c r="C122" s="16" t="s">
        <v>23</v>
      </c>
      <c r="D122" s="19" t="s">
        <v>82</v>
      </c>
      <c r="E122" s="19" t="s">
        <v>152</v>
      </c>
      <c r="F122" s="14" t="s">
        <v>115</v>
      </c>
      <c r="G122" s="130">
        <v>2440</v>
      </c>
    </row>
    <row r="123" spans="1:7" s="91" customFormat="1" ht="25.5" customHeight="1">
      <c r="A123" s="86"/>
      <c r="B123" s="87" t="s">
        <v>0</v>
      </c>
      <c r="C123" s="88"/>
      <c r="D123" s="89"/>
      <c r="E123" s="90"/>
      <c r="F123" s="89"/>
      <c r="G123" s="131">
        <f>G15+G29</f>
        <v>63858.7</v>
      </c>
    </row>
    <row r="124" spans="1:7" ht="15.75">
      <c r="A124" s="38"/>
      <c r="B124" s="39"/>
      <c r="C124" s="39"/>
      <c r="D124" s="40"/>
      <c r="E124" s="41"/>
      <c r="F124" s="40"/>
      <c r="G124" s="79"/>
    </row>
  </sheetData>
  <sheetProtection/>
  <mergeCells count="17">
    <mergeCell ref="A12:G12"/>
    <mergeCell ref="A11:G11"/>
    <mergeCell ref="A13:A14"/>
    <mergeCell ref="B13:B14"/>
    <mergeCell ref="C13:C14"/>
    <mergeCell ref="D13:D14"/>
    <mergeCell ref="E13:E14"/>
    <mergeCell ref="F13:F14"/>
    <mergeCell ref="G13:G14"/>
    <mergeCell ref="A9:G9"/>
    <mergeCell ref="A10:G10"/>
    <mergeCell ref="D1:G1"/>
    <mergeCell ref="D2:G2"/>
    <mergeCell ref="D3:G3"/>
    <mergeCell ref="D4:G4"/>
    <mergeCell ref="D5:G5"/>
    <mergeCell ref="D6:G6"/>
  </mergeCells>
  <printOptions/>
  <pageMargins left="0.7874015748031497" right="0.3937007874015748" top="0.5905511811023623" bottom="0.5905511811023623" header="0.31496062992125984" footer="0.1968503937007874"/>
  <pageSetup fitToHeight="6" fitToWidth="1" horizontalDpi="600" verticalDpi="600" orientation="portrait" paperSize="9" scale="84" r:id="rId1"/>
  <rowBreaks count="1" manualBreakCount="1"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zoomScaleSheetLayoutView="100" zoomScalePageLayoutView="0" workbookViewId="0" topLeftCell="A113">
      <selection activeCell="F109" sqref="F109"/>
    </sheetView>
  </sheetViews>
  <sheetFormatPr defaultColWidth="8.796875" defaultRowHeight="15"/>
  <cols>
    <col min="1" max="1" width="6.296875" style="74" customWidth="1"/>
    <col min="2" max="2" width="41.796875" style="74" customWidth="1"/>
    <col min="3" max="3" width="7.19921875" style="75" customWidth="1"/>
    <col min="4" max="4" width="11.59765625" style="76" customWidth="1"/>
    <col min="5" max="5" width="8.796875" style="76" customWidth="1"/>
    <col min="6" max="6" width="13" style="77" customWidth="1"/>
    <col min="7" max="16384" width="8.8984375" style="57" customWidth="1"/>
  </cols>
  <sheetData>
    <row r="1" spans="1:6" ht="15.75" customHeight="1">
      <c r="A1" s="59"/>
      <c r="B1" s="59"/>
      <c r="C1" s="94" t="s">
        <v>363</v>
      </c>
      <c r="D1" s="1"/>
      <c r="E1" s="94"/>
      <c r="F1" s="1"/>
    </row>
    <row r="2" spans="1:6" ht="15.75" customHeight="1">
      <c r="A2" s="59"/>
      <c r="B2" s="59"/>
      <c r="C2" s="96" t="s">
        <v>329</v>
      </c>
      <c r="D2" s="1"/>
      <c r="E2" s="96"/>
      <c r="F2" s="1"/>
    </row>
    <row r="3" spans="1:6" ht="15.75" customHeight="1">
      <c r="A3" s="59"/>
      <c r="B3" s="59"/>
      <c r="C3" s="96" t="s">
        <v>208</v>
      </c>
      <c r="D3" s="1"/>
      <c r="E3" s="96"/>
      <c r="F3" s="1"/>
    </row>
    <row r="4" spans="1:6" ht="15.75">
      <c r="A4" s="57"/>
      <c r="B4" s="57"/>
      <c r="C4" s="96" t="s">
        <v>239</v>
      </c>
      <c r="D4" s="1"/>
      <c r="E4" s="96"/>
      <c r="F4" s="1"/>
    </row>
    <row r="5" spans="1:6" ht="15.75">
      <c r="A5" s="59"/>
      <c r="B5" s="59"/>
      <c r="C5" s="172" t="s">
        <v>88</v>
      </c>
      <c r="D5" s="172"/>
      <c r="E5" s="172"/>
      <c r="F5" s="172"/>
    </row>
    <row r="6" spans="1:6" ht="15.75">
      <c r="A6" s="60"/>
      <c r="B6" s="61"/>
      <c r="C6" s="97" t="s">
        <v>379</v>
      </c>
      <c r="D6" s="59"/>
      <c r="E6" s="97"/>
      <c r="F6" s="59"/>
    </row>
    <row r="7" spans="1:6" ht="15.75">
      <c r="A7" s="60"/>
      <c r="B7" s="61"/>
      <c r="C7" s="62"/>
      <c r="D7" s="62"/>
      <c r="E7" s="62"/>
      <c r="F7" s="63"/>
    </row>
    <row r="8" spans="1:6" ht="15.75">
      <c r="A8" s="60"/>
      <c r="B8" s="61"/>
      <c r="C8" s="64"/>
      <c r="D8" s="64"/>
      <c r="E8" s="64"/>
      <c r="F8" s="63"/>
    </row>
    <row r="9" spans="1:6" s="65" customFormat="1" ht="20.25">
      <c r="A9" s="169" t="s">
        <v>190</v>
      </c>
      <c r="B9" s="169"/>
      <c r="C9" s="169"/>
      <c r="D9" s="169"/>
      <c r="E9" s="169"/>
      <c r="F9" s="169"/>
    </row>
    <row r="10" spans="1:6" s="65" customFormat="1" ht="20.25">
      <c r="A10" s="169" t="s">
        <v>186</v>
      </c>
      <c r="B10" s="169"/>
      <c r="C10" s="169"/>
      <c r="D10" s="169"/>
      <c r="E10" s="169"/>
      <c r="F10" s="169"/>
    </row>
    <row r="11" spans="1:6" s="65" customFormat="1" ht="20.25">
      <c r="A11" s="169" t="s">
        <v>307</v>
      </c>
      <c r="B11" s="169"/>
      <c r="C11" s="169"/>
      <c r="D11" s="169"/>
      <c r="E11" s="169"/>
      <c r="F11" s="169"/>
    </row>
    <row r="12" spans="1:6" s="65" customFormat="1" ht="20.25">
      <c r="A12" s="169" t="s">
        <v>328</v>
      </c>
      <c r="B12" s="169"/>
      <c r="C12" s="169"/>
      <c r="D12" s="169"/>
      <c r="E12" s="169"/>
      <c r="F12" s="169"/>
    </row>
    <row r="13" spans="1:6" s="65" customFormat="1" ht="20.25">
      <c r="A13" s="83"/>
      <c r="B13" s="83"/>
      <c r="C13" s="83"/>
      <c r="D13" s="83"/>
      <c r="E13" s="83"/>
      <c r="F13" s="83"/>
    </row>
    <row r="14" spans="1:6" s="66" customFormat="1" ht="24.75" customHeight="1">
      <c r="A14" s="168" t="s">
        <v>1</v>
      </c>
      <c r="B14" s="171" t="s">
        <v>2</v>
      </c>
      <c r="C14" s="171" t="s">
        <v>3</v>
      </c>
      <c r="D14" s="170" t="s">
        <v>4</v>
      </c>
      <c r="E14" s="170" t="s">
        <v>108</v>
      </c>
      <c r="F14" s="167" t="s">
        <v>215</v>
      </c>
    </row>
    <row r="15" spans="1:6" s="66" customFormat="1" ht="24.75" customHeight="1">
      <c r="A15" s="151"/>
      <c r="B15" s="151"/>
      <c r="C15" s="151"/>
      <c r="D15" s="151"/>
      <c r="E15" s="151"/>
      <c r="F15" s="151"/>
    </row>
    <row r="16" spans="1:6" ht="15.75">
      <c r="A16" s="12" t="s">
        <v>7</v>
      </c>
      <c r="B16" s="13" t="s">
        <v>8</v>
      </c>
      <c r="C16" s="14" t="s">
        <v>10</v>
      </c>
      <c r="D16" s="15"/>
      <c r="E16" s="12"/>
      <c r="F16" s="132">
        <f>F17+F20+F39+F29+F42</f>
        <v>17661.699999999997</v>
      </c>
    </row>
    <row r="17" spans="1:6" ht="42.75">
      <c r="A17" s="12" t="s">
        <v>11</v>
      </c>
      <c r="B17" s="13" t="s">
        <v>46</v>
      </c>
      <c r="C17" s="14" t="s">
        <v>12</v>
      </c>
      <c r="D17" s="17"/>
      <c r="E17" s="14"/>
      <c r="F17" s="133">
        <f>F18</f>
        <v>1534.5</v>
      </c>
    </row>
    <row r="18" spans="1:6" ht="30">
      <c r="A18" s="16" t="s">
        <v>13</v>
      </c>
      <c r="B18" s="18" t="s">
        <v>14</v>
      </c>
      <c r="C18" s="19" t="s">
        <v>12</v>
      </c>
      <c r="D18" s="14" t="s">
        <v>140</v>
      </c>
      <c r="E18" s="14"/>
      <c r="F18" s="133">
        <f>F19</f>
        <v>1534.5</v>
      </c>
    </row>
    <row r="19" spans="1:6" ht="62.25" customHeight="1">
      <c r="A19" s="16"/>
      <c r="B19" s="18" t="s">
        <v>113</v>
      </c>
      <c r="C19" s="19" t="s">
        <v>12</v>
      </c>
      <c r="D19" s="19" t="s">
        <v>140</v>
      </c>
      <c r="E19" s="14" t="s">
        <v>112</v>
      </c>
      <c r="F19" s="134">
        <f>Ведомственная!G19</f>
        <v>1534.5</v>
      </c>
    </row>
    <row r="20" spans="1:6" ht="57">
      <c r="A20" s="12" t="s">
        <v>15</v>
      </c>
      <c r="B20" s="13" t="s">
        <v>47</v>
      </c>
      <c r="C20" s="14" t="s">
        <v>16</v>
      </c>
      <c r="D20" s="14"/>
      <c r="E20" s="14"/>
      <c r="F20" s="133">
        <f>F21+F25+F27</f>
        <v>4113.6</v>
      </c>
    </row>
    <row r="21" spans="1:6" ht="45">
      <c r="A21" s="16" t="s">
        <v>17</v>
      </c>
      <c r="B21" s="18" t="s">
        <v>18</v>
      </c>
      <c r="C21" s="19" t="s">
        <v>16</v>
      </c>
      <c r="D21" s="14" t="s">
        <v>141</v>
      </c>
      <c r="E21" s="14"/>
      <c r="F21" s="133">
        <f>F22+F24+F23</f>
        <v>3871.2</v>
      </c>
    </row>
    <row r="22" spans="1:6" ht="75">
      <c r="A22" s="16"/>
      <c r="B22" s="18" t="s">
        <v>113</v>
      </c>
      <c r="C22" s="19" t="s">
        <v>16</v>
      </c>
      <c r="D22" s="19" t="s">
        <v>141</v>
      </c>
      <c r="E22" s="14" t="s">
        <v>112</v>
      </c>
      <c r="F22" s="134">
        <f>Ведомственная!G22</f>
        <v>1696</v>
      </c>
    </row>
    <row r="23" spans="1:6" ht="30">
      <c r="A23" s="16"/>
      <c r="B23" s="21" t="s">
        <v>163</v>
      </c>
      <c r="C23" s="19" t="s">
        <v>16</v>
      </c>
      <c r="D23" s="19" t="s">
        <v>141</v>
      </c>
      <c r="E23" s="14" t="s">
        <v>115</v>
      </c>
      <c r="F23" s="134">
        <f>Ведомственная!G23</f>
        <v>1918.2</v>
      </c>
    </row>
    <row r="24" spans="1:6" ht="15.75">
      <c r="A24" s="16"/>
      <c r="B24" s="18" t="s">
        <v>118</v>
      </c>
      <c r="C24" s="19" t="s">
        <v>16</v>
      </c>
      <c r="D24" s="19" t="s">
        <v>141</v>
      </c>
      <c r="E24" s="14" t="s">
        <v>117</v>
      </c>
      <c r="F24" s="134">
        <f>Ведомственная!G24</f>
        <v>257</v>
      </c>
    </row>
    <row r="25" spans="1:6" ht="60">
      <c r="A25" s="16" t="s">
        <v>124</v>
      </c>
      <c r="B25" s="18" t="s">
        <v>86</v>
      </c>
      <c r="C25" s="14" t="s">
        <v>16</v>
      </c>
      <c r="D25" s="14" t="s">
        <v>142</v>
      </c>
      <c r="E25" s="19"/>
      <c r="F25" s="133">
        <f>F26</f>
        <v>146.4</v>
      </c>
    </row>
    <row r="26" spans="1:6" ht="75">
      <c r="A26" s="16"/>
      <c r="B26" s="18" t="s">
        <v>113</v>
      </c>
      <c r="C26" s="19" t="s">
        <v>16</v>
      </c>
      <c r="D26" s="19" t="s">
        <v>142</v>
      </c>
      <c r="E26" s="14" t="s">
        <v>112</v>
      </c>
      <c r="F26" s="134">
        <f>Ведомственная!G26</f>
        <v>146.4</v>
      </c>
    </row>
    <row r="27" spans="1:6" ht="45">
      <c r="A27" s="16"/>
      <c r="B27" s="22" t="s">
        <v>87</v>
      </c>
      <c r="C27" s="19" t="s">
        <v>16</v>
      </c>
      <c r="D27" s="19" t="s">
        <v>162</v>
      </c>
      <c r="E27" s="14"/>
      <c r="F27" s="133">
        <f>F28</f>
        <v>96</v>
      </c>
    </row>
    <row r="28" spans="1:6" ht="15.75">
      <c r="A28" s="16"/>
      <c r="B28" s="22" t="s">
        <v>118</v>
      </c>
      <c r="C28" s="19" t="s">
        <v>16</v>
      </c>
      <c r="D28" s="19" t="s">
        <v>162</v>
      </c>
      <c r="E28" s="14" t="s">
        <v>117</v>
      </c>
      <c r="F28" s="134">
        <f>Ведомственная!G28</f>
        <v>96</v>
      </c>
    </row>
    <row r="29" spans="1:6" ht="57">
      <c r="A29" s="12" t="s">
        <v>131</v>
      </c>
      <c r="B29" s="13" t="s">
        <v>48</v>
      </c>
      <c r="C29" s="14" t="s">
        <v>25</v>
      </c>
      <c r="D29" s="19"/>
      <c r="E29" s="19"/>
      <c r="F29" s="133">
        <f>F32+F30+F36</f>
        <v>11097.5</v>
      </c>
    </row>
    <row r="30" spans="1:6" ht="30">
      <c r="A30" s="16" t="s">
        <v>132</v>
      </c>
      <c r="B30" s="18" t="s">
        <v>27</v>
      </c>
      <c r="C30" s="19" t="s">
        <v>25</v>
      </c>
      <c r="D30" s="14" t="s">
        <v>143</v>
      </c>
      <c r="E30" s="19"/>
      <c r="F30" s="133">
        <f>F31</f>
        <v>1534.5</v>
      </c>
    </row>
    <row r="31" spans="1:6" ht="75">
      <c r="A31" s="16"/>
      <c r="B31" s="18" t="s">
        <v>113</v>
      </c>
      <c r="C31" s="19" t="s">
        <v>25</v>
      </c>
      <c r="D31" s="19" t="s">
        <v>143</v>
      </c>
      <c r="E31" s="14" t="s">
        <v>112</v>
      </c>
      <c r="F31" s="134">
        <f>Ведомственная!G33</f>
        <v>1534.5</v>
      </c>
    </row>
    <row r="32" spans="1:6" ht="30">
      <c r="A32" s="16" t="s">
        <v>133</v>
      </c>
      <c r="B32" s="25" t="s">
        <v>29</v>
      </c>
      <c r="C32" s="19" t="s">
        <v>25</v>
      </c>
      <c r="D32" s="14" t="s">
        <v>144</v>
      </c>
      <c r="E32" s="19"/>
      <c r="F32" s="133">
        <f>F33+F34+F35</f>
        <v>6326.400000000001</v>
      </c>
    </row>
    <row r="33" spans="1:6" ht="75">
      <c r="A33" s="16"/>
      <c r="B33" s="18" t="s">
        <v>113</v>
      </c>
      <c r="C33" s="19" t="s">
        <v>25</v>
      </c>
      <c r="D33" s="19" t="s">
        <v>144</v>
      </c>
      <c r="E33" s="14" t="s">
        <v>112</v>
      </c>
      <c r="F33" s="134">
        <f>Ведомственная!G35</f>
        <v>5970.6</v>
      </c>
    </row>
    <row r="34" spans="1:6" ht="30">
      <c r="A34" s="16"/>
      <c r="B34" s="21" t="s">
        <v>163</v>
      </c>
      <c r="C34" s="19" t="s">
        <v>25</v>
      </c>
      <c r="D34" s="19" t="s">
        <v>144</v>
      </c>
      <c r="E34" s="14" t="s">
        <v>115</v>
      </c>
      <c r="F34" s="134">
        <f>Ведомственная!G36</f>
        <v>354.8</v>
      </c>
    </row>
    <row r="35" spans="1:6" ht="15.75">
      <c r="A35" s="16"/>
      <c r="B35" s="22" t="s">
        <v>118</v>
      </c>
      <c r="C35" s="19" t="s">
        <v>25</v>
      </c>
      <c r="D35" s="19" t="s">
        <v>144</v>
      </c>
      <c r="E35" s="14" t="s">
        <v>117</v>
      </c>
      <c r="F35" s="130">
        <v>1</v>
      </c>
    </row>
    <row r="36" spans="1:6" ht="60.75" customHeight="1">
      <c r="A36" s="12" t="s">
        <v>174</v>
      </c>
      <c r="B36" s="22" t="s">
        <v>169</v>
      </c>
      <c r="C36" s="19" t="s">
        <v>25</v>
      </c>
      <c r="D36" s="14" t="s">
        <v>173</v>
      </c>
      <c r="E36" s="19"/>
      <c r="F36" s="133">
        <f>F37+F38</f>
        <v>3236.6</v>
      </c>
    </row>
    <row r="37" spans="1:6" ht="75">
      <c r="A37" s="16"/>
      <c r="B37" s="18" t="s">
        <v>113</v>
      </c>
      <c r="C37" s="19" t="s">
        <v>25</v>
      </c>
      <c r="D37" s="19" t="s">
        <v>173</v>
      </c>
      <c r="E37" s="14" t="s">
        <v>112</v>
      </c>
      <c r="F37" s="134">
        <f>Ведомственная!G39</f>
        <v>3016.1</v>
      </c>
    </row>
    <row r="38" spans="1:6" ht="30">
      <c r="A38" s="16"/>
      <c r="B38" s="21" t="s">
        <v>163</v>
      </c>
      <c r="C38" s="19" t="s">
        <v>25</v>
      </c>
      <c r="D38" s="19" t="s">
        <v>173</v>
      </c>
      <c r="E38" s="14" t="s">
        <v>115</v>
      </c>
      <c r="F38" s="134">
        <f>Ведомственная!G40</f>
        <v>220.5</v>
      </c>
    </row>
    <row r="39" spans="1:6" ht="19.5" customHeight="1">
      <c r="A39" s="12" t="s">
        <v>175</v>
      </c>
      <c r="B39" s="29" t="s">
        <v>95</v>
      </c>
      <c r="C39" s="14" t="s">
        <v>99</v>
      </c>
      <c r="D39" s="19"/>
      <c r="E39" s="14"/>
      <c r="F39" s="133">
        <f>F40</f>
        <v>20</v>
      </c>
    </row>
    <row r="40" spans="1:6" ht="21" customHeight="1">
      <c r="A40" s="16"/>
      <c r="B40" s="18" t="s">
        <v>96</v>
      </c>
      <c r="C40" s="19" t="s">
        <v>99</v>
      </c>
      <c r="D40" s="14" t="s">
        <v>160</v>
      </c>
      <c r="E40" s="14"/>
      <c r="F40" s="134">
        <f>F41</f>
        <v>20</v>
      </c>
    </row>
    <row r="41" spans="1:6" ht="15.75" customHeight="1">
      <c r="A41" s="16"/>
      <c r="B41" s="18" t="s">
        <v>118</v>
      </c>
      <c r="C41" s="19" t="s">
        <v>99</v>
      </c>
      <c r="D41" s="19" t="s">
        <v>160</v>
      </c>
      <c r="E41" s="14" t="s">
        <v>117</v>
      </c>
      <c r="F41" s="134">
        <f>Ведомственная!G43</f>
        <v>20</v>
      </c>
    </row>
    <row r="42" spans="1:6" ht="15.75">
      <c r="A42" s="12" t="s">
        <v>176</v>
      </c>
      <c r="B42" s="13" t="s">
        <v>19</v>
      </c>
      <c r="C42" s="14" t="s">
        <v>80</v>
      </c>
      <c r="D42" s="19"/>
      <c r="E42" s="19"/>
      <c r="F42" s="133">
        <f>F45+F47+F43</f>
        <v>896.1</v>
      </c>
    </row>
    <row r="43" spans="1:6" ht="60">
      <c r="A43" s="16" t="s">
        <v>301</v>
      </c>
      <c r="B43" s="18" t="s">
        <v>168</v>
      </c>
      <c r="C43" s="19" t="s">
        <v>80</v>
      </c>
      <c r="D43" s="14" t="s">
        <v>332</v>
      </c>
      <c r="E43" s="19"/>
      <c r="F43" s="133">
        <f>F44</f>
        <v>8.1</v>
      </c>
    </row>
    <row r="44" spans="1:6" ht="30">
      <c r="A44" s="16"/>
      <c r="B44" s="21" t="s">
        <v>163</v>
      </c>
      <c r="C44" s="19" t="s">
        <v>80</v>
      </c>
      <c r="D44" s="19" t="s">
        <v>332</v>
      </c>
      <c r="E44" s="14" t="s">
        <v>115</v>
      </c>
      <c r="F44" s="134">
        <v>8.1</v>
      </c>
    </row>
    <row r="45" spans="1:6" ht="15.75">
      <c r="A45" s="16" t="s">
        <v>302</v>
      </c>
      <c r="B45" s="18" t="s">
        <v>90</v>
      </c>
      <c r="C45" s="19" t="s">
        <v>80</v>
      </c>
      <c r="D45" s="15" t="s">
        <v>161</v>
      </c>
      <c r="E45" s="14"/>
      <c r="F45" s="133">
        <f>F46</f>
        <v>375</v>
      </c>
    </row>
    <row r="46" spans="1:6" ht="30">
      <c r="A46" s="16"/>
      <c r="B46" s="21" t="s">
        <v>163</v>
      </c>
      <c r="C46" s="19" t="s">
        <v>80</v>
      </c>
      <c r="D46" s="30" t="s">
        <v>161</v>
      </c>
      <c r="E46" s="14" t="s">
        <v>115</v>
      </c>
      <c r="F46" s="134">
        <f>Ведомственная!G48</f>
        <v>375</v>
      </c>
    </row>
    <row r="47" spans="1:6" ht="45">
      <c r="A47" s="16" t="s">
        <v>334</v>
      </c>
      <c r="B47" s="58" t="s">
        <v>221</v>
      </c>
      <c r="C47" s="19" t="s">
        <v>80</v>
      </c>
      <c r="D47" s="14" t="s">
        <v>146</v>
      </c>
      <c r="E47" s="14"/>
      <c r="F47" s="133">
        <f>F48</f>
        <v>513</v>
      </c>
    </row>
    <row r="48" spans="1:6" ht="30">
      <c r="A48" s="67"/>
      <c r="B48" s="21" t="s">
        <v>163</v>
      </c>
      <c r="C48" s="19" t="s">
        <v>80</v>
      </c>
      <c r="D48" s="19" t="s">
        <v>146</v>
      </c>
      <c r="E48" s="14" t="s">
        <v>115</v>
      </c>
      <c r="F48" s="134">
        <f>Ведомственная!G50</f>
        <v>513</v>
      </c>
    </row>
    <row r="49" spans="1:6" ht="28.5" customHeight="1">
      <c r="A49" s="12" t="s">
        <v>22</v>
      </c>
      <c r="B49" s="13" t="s">
        <v>31</v>
      </c>
      <c r="C49" s="14" t="s">
        <v>32</v>
      </c>
      <c r="D49" s="19"/>
      <c r="E49" s="19"/>
      <c r="F49" s="133">
        <f>F50+F53</f>
        <v>1220</v>
      </c>
    </row>
    <row r="50" spans="1:6" ht="42.75">
      <c r="A50" s="12" t="s">
        <v>24</v>
      </c>
      <c r="B50" s="13" t="s">
        <v>305</v>
      </c>
      <c r="C50" s="14" t="s">
        <v>306</v>
      </c>
      <c r="D50" s="19"/>
      <c r="E50" s="19"/>
      <c r="F50" s="133">
        <f>F51</f>
        <v>250</v>
      </c>
    </row>
    <row r="51" spans="1:6" ht="60">
      <c r="A51" s="16" t="s">
        <v>26</v>
      </c>
      <c r="B51" s="18" t="s">
        <v>218</v>
      </c>
      <c r="C51" s="19" t="s">
        <v>306</v>
      </c>
      <c r="D51" s="14" t="s">
        <v>149</v>
      </c>
      <c r="E51" s="14"/>
      <c r="F51" s="133">
        <f>F52</f>
        <v>250</v>
      </c>
    </row>
    <row r="52" spans="1:6" ht="30">
      <c r="A52" s="16"/>
      <c r="B52" s="21" t="s">
        <v>163</v>
      </c>
      <c r="C52" s="19" t="s">
        <v>306</v>
      </c>
      <c r="D52" s="19" t="s">
        <v>149</v>
      </c>
      <c r="E52" s="14" t="s">
        <v>115</v>
      </c>
      <c r="F52" s="134">
        <f>Ведомственная!G54</f>
        <v>250</v>
      </c>
    </row>
    <row r="53" spans="1:6" ht="28.5" customHeight="1">
      <c r="A53" s="12" t="s">
        <v>125</v>
      </c>
      <c r="B53" s="29" t="s">
        <v>50</v>
      </c>
      <c r="C53" s="14" t="s">
        <v>49</v>
      </c>
      <c r="D53" s="14"/>
      <c r="E53" s="14"/>
      <c r="F53" s="133">
        <f>F54+F60+F56+F58</f>
        <v>970</v>
      </c>
    </row>
    <row r="54" spans="1:6" ht="75">
      <c r="A54" s="16" t="s">
        <v>126</v>
      </c>
      <c r="B54" s="18" t="s">
        <v>226</v>
      </c>
      <c r="C54" s="19" t="s">
        <v>49</v>
      </c>
      <c r="D54" s="14" t="s">
        <v>154</v>
      </c>
      <c r="E54" s="14"/>
      <c r="F54" s="133">
        <f>F55</f>
        <v>150</v>
      </c>
    </row>
    <row r="55" spans="1:6" ht="30">
      <c r="A55" s="16"/>
      <c r="B55" s="21" t="s">
        <v>163</v>
      </c>
      <c r="C55" s="19" t="s">
        <v>49</v>
      </c>
      <c r="D55" s="19" t="s">
        <v>154</v>
      </c>
      <c r="E55" s="14" t="s">
        <v>115</v>
      </c>
      <c r="F55" s="134">
        <f>Ведомственная!G57</f>
        <v>150</v>
      </c>
    </row>
    <row r="56" spans="1:6" ht="60">
      <c r="A56" s="16" t="s">
        <v>134</v>
      </c>
      <c r="B56" s="18" t="s">
        <v>223</v>
      </c>
      <c r="C56" s="19" t="s">
        <v>49</v>
      </c>
      <c r="D56" s="14" t="s">
        <v>155</v>
      </c>
      <c r="E56" s="19"/>
      <c r="F56" s="133">
        <f>F57</f>
        <v>150</v>
      </c>
    </row>
    <row r="57" spans="1:6" ht="30">
      <c r="A57" s="16"/>
      <c r="B57" s="21" t="s">
        <v>163</v>
      </c>
      <c r="C57" s="19" t="s">
        <v>49</v>
      </c>
      <c r="D57" s="19" t="s">
        <v>155</v>
      </c>
      <c r="E57" s="14" t="s">
        <v>115</v>
      </c>
      <c r="F57" s="134">
        <f>Ведомственная!G59</f>
        <v>150</v>
      </c>
    </row>
    <row r="58" spans="1:6" ht="75">
      <c r="A58" s="16" t="s">
        <v>135</v>
      </c>
      <c r="B58" s="18" t="s">
        <v>314</v>
      </c>
      <c r="C58" s="19" t="s">
        <v>49</v>
      </c>
      <c r="D58" s="14" t="s">
        <v>156</v>
      </c>
      <c r="E58" s="19"/>
      <c r="F58" s="133">
        <f>F59</f>
        <v>150</v>
      </c>
    </row>
    <row r="59" spans="1:6" ht="30">
      <c r="A59" s="16"/>
      <c r="B59" s="21" t="s">
        <v>163</v>
      </c>
      <c r="C59" s="19" t="s">
        <v>49</v>
      </c>
      <c r="D59" s="19" t="s">
        <v>156</v>
      </c>
      <c r="E59" s="14" t="s">
        <v>115</v>
      </c>
      <c r="F59" s="134">
        <f>Ведомственная!G61</f>
        <v>150</v>
      </c>
    </row>
    <row r="60" spans="1:6" ht="60">
      <c r="A60" s="16" t="s">
        <v>136</v>
      </c>
      <c r="B60" s="25" t="s">
        <v>219</v>
      </c>
      <c r="C60" s="19" t="s">
        <v>49</v>
      </c>
      <c r="D60" s="15" t="s">
        <v>157</v>
      </c>
      <c r="E60" s="14"/>
      <c r="F60" s="133">
        <f>F61</f>
        <v>520</v>
      </c>
    </row>
    <row r="61" spans="1:6" ht="30">
      <c r="A61" s="16"/>
      <c r="B61" s="21" t="s">
        <v>163</v>
      </c>
      <c r="C61" s="19" t="s">
        <v>49</v>
      </c>
      <c r="D61" s="30" t="s">
        <v>157</v>
      </c>
      <c r="E61" s="14" t="s">
        <v>115</v>
      </c>
      <c r="F61" s="134">
        <f>Ведомственная!G63</f>
        <v>520</v>
      </c>
    </row>
    <row r="62" spans="1:6" ht="15.75">
      <c r="A62" s="12" t="s">
        <v>30</v>
      </c>
      <c r="B62" s="145" t="s">
        <v>335</v>
      </c>
      <c r="C62" s="14" t="s">
        <v>336</v>
      </c>
      <c r="D62" s="30"/>
      <c r="E62" s="14"/>
      <c r="F62" s="133">
        <f>F63</f>
        <v>39.2</v>
      </c>
    </row>
    <row r="63" spans="1:6" ht="15.75">
      <c r="A63" s="12" t="s">
        <v>33</v>
      </c>
      <c r="B63" s="145" t="s">
        <v>337</v>
      </c>
      <c r="C63" s="14" t="s">
        <v>338</v>
      </c>
      <c r="D63" s="30"/>
      <c r="E63" s="14"/>
      <c r="F63" s="133">
        <f>F64</f>
        <v>39.2</v>
      </c>
    </row>
    <row r="64" spans="1:6" ht="45">
      <c r="A64" s="16" t="s">
        <v>35</v>
      </c>
      <c r="B64" s="21" t="s">
        <v>350</v>
      </c>
      <c r="C64" s="19" t="s">
        <v>338</v>
      </c>
      <c r="D64" s="147">
        <v>5100100100</v>
      </c>
      <c r="E64" s="14"/>
      <c r="F64" s="133">
        <f>F65</f>
        <v>39.2</v>
      </c>
    </row>
    <row r="65" spans="1:6" ht="30">
      <c r="A65" s="16"/>
      <c r="B65" s="21" t="s">
        <v>163</v>
      </c>
      <c r="C65" s="19" t="s">
        <v>338</v>
      </c>
      <c r="D65" s="147">
        <v>5100100100</v>
      </c>
      <c r="E65" s="14" t="s">
        <v>115</v>
      </c>
      <c r="F65" s="134">
        <v>39.2</v>
      </c>
    </row>
    <row r="66" spans="1:6" ht="15.75">
      <c r="A66" s="12" t="s">
        <v>36</v>
      </c>
      <c r="B66" s="13" t="s">
        <v>56</v>
      </c>
      <c r="C66" s="14" t="s">
        <v>55</v>
      </c>
      <c r="D66" s="19"/>
      <c r="E66" s="19"/>
      <c r="F66" s="133">
        <f>F67</f>
        <v>8386.5</v>
      </c>
    </row>
    <row r="67" spans="1:6" ht="15.75">
      <c r="A67" s="12" t="s">
        <v>37</v>
      </c>
      <c r="B67" s="29" t="s">
        <v>65</v>
      </c>
      <c r="C67" s="14" t="s">
        <v>66</v>
      </c>
      <c r="D67" s="19"/>
      <c r="E67" s="19"/>
      <c r="F67" s="133">
        <f>F68</f>
        <v>8386.5</v>
      </c>
    </row>
    <row r="68" spans="1:6" ht="28.5">
      <c r="A68" s="16"/>
      <c r="B68" s="29" t="s">
        <v>93</v>
      </c>
      <c r="C68" s="19" t="s">
        <v>66</v>
      </c>
      <c r="D68" s="14"/>
      <c r="E68" s="19"/>
      <c r="F68" s="133">
        <f>F69+F71+F73</f>
        <v>8386.5</v>
      </c>
    </row>
    <row r="69" spans="1:6" ht="30">
      <c r="A69" s="16" t="s">
        <v>81</v>
      </c>
      <c r="B69" s="18" t="s">
        <v>216</v>
      </c>
      <c r="C69" s="19" t="s">
        <v>66</v>
      </c>
      <c r="D69" s="14" t="s">
        <v>153</v>
      </c>
      <c r="E69" s="19"/>
      <c r="F69" s="133">
        <f>F70</f>
        <v>3176.5</v>
      </c>
    </row>
    <row r="70" spans="1:6" ht="30">
      <c r="A70" s="16"/>
      <c r="B70" s="21" t="s">
        <v>163</v>
      </c>
      <c r="C70" s="19" t="s">
        <v>66</v>
      </c>
      <c r="D70" s="19" t="s">
        <v>153</v>
      </c>
      <c r="E70" s="14" t="s">
        <v>115</v>
      </c>
      <c r="F70" s="134">
        <f>Ведомственная!G72</f>
        <v>3176.5</v>
      </c>
    </row>
    <row r="71" spans="1:6" ht="45">
      <c r="A71" s="16" t="s">
        <v>371</v>
      </c>
      <c r="B71" s="45" t="s">
        <v>365</v>
      </c>
      <c r="C71" s="28" t="s">
        <v>66</v>
      </c>
      <c r="D71" s="14" t="s">
        <v>366</v>
      </c>
      <c r="E71" s="14"/>
      <c r="F71" s="129">
        <f>F72</f>
        <v>3386.5</v>
      </c>
    </row>
    <row r="72" spans="1:6" ht="30">
      <c r="A72" s="16"/>
      <c r="B72" s="21" t="s">
        <v>163</v>
      </c>
      <c r="C72" s="28" t="s">
        <v>66</v>
      </c>
      <c r="D72" s="19" t="s">
        <v>366</v>
      </c>
      <c r="E72" s="26" t="s">
        <v>115</v>
      </c>
      <c r="F72" s="130">
        <f>Ведомственная!G74</f>
        <v>3386.5</v>
      </c>
    </row>
    <row r="73" spans="1:6" ht="45">
      <c r="A73" s="16" t="s">
        <v>372</v>
      </c>
      <c r="B73" s="32" t="s">
        <v>367</v>
      </c>
      <c r="C73" s="28" t="s">
        <v>66</v>
      </c>
      <c r="D73" s="14" t="s">
        <v>368</v>
      </c>
      <c r="E73" s="14"/>
      <c r="F73" s="129">
        <f>F74</f>
        <v>1823.5</v>
      </c>
    </row>
    <row r="74" spans="1:6" ht="30">
      <c r="A74" s="149"/>
      <c r="B74" s="21" t="s">
        <v>163</v>
      </c>
      <c r="C74" s="28" t="s">
        <v>66</v>
      </c>
      <c r="D74" s="19" t="s">
        <v>368</v>
      </c>
      <c r="E74" s="26" t="s">
        <v>115</v>
      </c>
      <c r="F74" s="130">
        <f>Ведомственная!G76</f>
        <v>1823.5</v>
      </c>
    </row>
    <row r="75" spans="1:6" ht="15.75">
      <c r="A75" s="12" t="s">
        <v>38</v>
      </c>
      <c r="B75" s="29" t="s">
        <v>79</v>
      </c>
      <c r="C75" s="14" t="s">
        <v>75</v>
      </c>
      <c r="D75" s="19"/>
      <c r="E75" s="19"/>
      <c r="F75" s="133">
        <f>F76</f>
        <v>150</v>
      </c>
    </row>
    <row r="76" spans="1:6" ht="28.5">
      <c r="A76" s="12" t="s">
        <v>39</v>
      </c>
      <c r="B76" s="29" t="s">
        <v>78</v>
      </c>
      <c r="C76" s="14" t="s">
        <v>76</v>
      </c>
      <c r="D76" s="19"/>
      <c r="E76" s="19"/>
      <c r="F76" s="133">
        <f>F77</f>
        <v>150</v>
      </c>
    </row>
    <row r="77" spans="1:6" ht="45">
      <c r="A77" s="16" t="s">
        <v>91</v>
      </c>
      <c r="B77" s="18" t="s">
        <v>222</v>
      </c>
      <c r="C77" s="19" t="s">
        <v>76</v>
      </c>
      <c r="D77" s="14" t="s">
        <v>150</v>
      </c>
      <c r="E77" s="19"/>
      <c r="F77" s="134">
        <f>F78</f>
        <v>150</v>
      </c>
    </row>
    <row r="78" spans="1:6" ht="30">
      <c r="A78" s="12"/>
      <c r="B78" s="21" t="s">
        <v>163</v>
      </c>
      <c r="C78" s="19" t="s">
        <v>76</v>
      </c>
      <c r="D78" s="19" t="s">
        <v>150</v>
      </c>
      <c r="E78" s="14" t="s">
        <v>115</v>
      </c>
      <c r="F78" s="134">
        <f>Ведомственная!G79</f>
        <v>150</v>
      </c>
    </row>
    <row r="79" spans="1:6" ht="15.75">
      <c r="A79" s="12" t="s">
        <v>58</v>
      </c>
      <c r="B79" s="13" t="s">
        <v>63</v>
      </c>
      <c r="C79" s="14" t="s">
        <v>64</v>
      </c>
      <c r="D79" s="19"/>
      <c r="E79" s="14"/>
      <c r="F79" s="133">
        <f>F83+F80</f>
        <v>6977.9</v>
      </c>
    </row>
    <row r="80" spans="1:6" ht="28.5">
      <c r="A80" s="12" t="s">
        <v>59</v>
      </c>
      <c r="B80" s="68" t="s">
        <v>102</v>
      </c>
      <c r="C80" s="14" t="s">
        <v>100</v>
      </c>
      <c r="D80" s="19"/>
      <c r="E80" s="14"/>
      <c r="F80" s="133">
        <f>F81</f>
        <v>50</v>
      </c>
    </row>
    <row r="81" spans="1:6" ht="75">
      <c r="A81" s="16" t="s">
        <v>128</v>
      </c>
      <c r="B81" s="58" t="s">
        <v>101</v>
      </c>
      <c r="C81" s="19" t="s">
        <v>100</v>
      </c>
      <c r="D81" s="14" t="s">
        <v>139</v>
      </c>
      <c r="E81" s="14"/>
      <c r="F81" s="134">
        <f>F82</f>
        <v>50</v>
      </c>
    </row>
    <row r="82" spans="1:6" ht="30">
      <c r="A82" s="12"/>
      <c r="B82" s="21" t="s">
        <v>163</v>
      </c>
      <c r="C82" s="19" t="s">
        <v>100</v>
      </c>
      <c r="D82" s="19" t="s">
        <v>139</v>
      </c>
      <c r="E82" s="14" t="s">
        <v>115</v>
      </c>
      <c r="F82" s="134">
        <f>Ведомственная!G83</f>
        <v>50</v>
      </c>
    </row>
    <row r="83" spans="1:6" ht="15.75">
      <c r="A83" s="12" t="s">
        <v>212</v>
      </c>
      <c r="B83" s="13" t="s">
        <v>104</v>
      </c>
      <c r="C83" s="14" t="s">
        <v>103</v>
      </c>
      <c r="D83" s="19"/>
      <c r="E83" s="14"/>
      <c r="F83" s="133">
        <f>F89+F87+F84</f>
        <v>6927.9</v>
      </c>
    </row>
    <row r="84" spans="1:6" ht="30">
      <c r="A84" s="16" t="s">
        <v>236</v>
      </c>
      <c r="B84" s="32" t="s">
        <v>311</v>
      </c>
      <c r="C84" s="19" t="s">
        <v>103</v>
      </c>
      <c r="D84" s="14" t="s">
        <v>147</v>
      </c>
      <c r="E84" s="14"/>
      <c r="F84" s="133">
        <f>F85+F86</f>
        <v>6627.9</v>
      </c>
    </row>
    <row r="85" spans="1:6" ht="75">
      <c r="A85" s="12"/>
      <c r="B85" s="18" t="s">
        <v>113</v>
      </c>
      <c r="C85" s="19" t="s">
        <v>103</v>
      </c>
      <c r="D85" s="19" t="s">
        <v>147</v>
      </c>
      <c r="E85" s="14" t="s">
        <v>112</v>
      </c>
      <c r="F85" s="134">
        <f>Ведомственная!G87</f>
        <v>6349.9</v>
      </c>
    </row>
    <row r="86" spans="1:6" ht="30">
      <c r="A86" s="12"/>
      <c r="B86" s="21" t="s">
        <v>163</v>
      </c>
      <c r="C86" s="19" t="s">
        <v>103</v>
      </c>
      <c r="D86" s="19" t="s">
        <v>147</v>
      </c>
      <c r="E86" s="14" t="s">
        <v>115</v>
      </c>
      <c r="F86" s="134">
        <f>Ведомственная!G88</f>
        <v>278</v>
      </c>
    </row>
    <row r="87" spans="1:6" ht="45">
      <c r="A87" s="16" t="s">
        <v>324</v>
      </c>
      <c r="B87" s="82" t="s">
        <v>217</v>
      </c>
      <c r="C87" s="19" t="s">
        <v>103</v>
      </c>
      <c r="D87" s="14" t="s">
        <v>191</v>
      </c>
      <c r="E87" s="14"/>
      <c r="F87" s="133">
        <f>F88</f>
        <v>150</v>
      </c>
    </row>
    <row r="88" spans="1:6" ht="30">
      <c r="A88" s="12"/>
      <c r="B88" s="21" t="s">
        <v>163</v>
      </c>
      <c r="C88" s="19" t="s">
        <v>103</v>
      </c>
      <c r="D88" s="19" t="s">
        <v>191</v>
      </c>
      <c r="E88" s="14" t="s">
        <v>115</v>
      </c>
      <c r="F88" s="134">
        <f>Ведомственная!G89</f>
        <v>150</v>
      </c>
    </row>
    <row r="89" spans="1:6" ht="45">
      <c r="A89" s="16" t="s">
        <v>325</v>
      </c>
      <c r="B89" s="25" t="s">
        <v>313</v>
      </c>
      <c r="C89" s="19" t="s">
        <v>103</v>
      </c>
      <c r="D89" s="14" t="s">
        <v>158</v>
      </c>
      <c r="E89" s="14"/>
      <c r="F89" s="133">
        <f>F90</f>
        <v>150</v>
      </c>
    </row>
    <row r="90" spans="1:6" ht="30">
      <c r="A90" s="16"/>
      <c r="B90" s="21" t="s">
        <v>163</v>
      </c>
      <c r="C90" s="19" t="s">
        <v>103</v>
      </c>
      <c r="D90" s="19" t="s">
        <v>158</v>
      </c>
      <c r="E90" s="14" t="s">
        <v>115</v>
      </c>
      <c r="F90" s="134">
        <f>Ведомственная!G91</f>
        <v>150</v>
      </c>
    </row>
    <row r="91" spans="1:6" ht="15.75">
      <c r="A91" s="12" t="s">
        <v>69</v>
      </c>
      <c r="B91" s="13" t="s">
        <v>85</v>
      </c>
      <c r="C91" s="14" t="s">
        <v>40</v>
      </c>
      <c r="D91" s="30"/>
      <c r="E91" s="12"/>
      <c r="F91" s="133">
        <f>F92+F96</f>
        <v>14290.7</v>
      </c>
    </row>
    <row r="92" spans="1:6" ht="15.75">
      <c r="A92" s="12" t="s">
        <v>70</v>
      </c>
      <c r="B92" s="13" t="s">
        <v>60</v>
      </c>
      <c r="C92" s="14" t="s">
        <v>57</v>
      </c>
      <c r="D92" s="30"/>
      <c r="E92" s="12"/>
      <c r="F92" s="133">
        <f>F93</f>
        <v>7420.8</v>
      </c>
    </row>
    <row r="93" spans="1:6" ht="45">
      <c r="A93" s="16" t="s">
        <v>71</v>
      </c>
      <c r="B93" s="18" t="s">
        <v>224</v>
      </c>
      <c r="C93" s="19" t="s">
        <v>57</v>
      </c>
      <c r="D93" s="14" t="s">
        <v>145</v>
      </c>
      <c r="E93" s="14"/>
      <c r="F93" s="133">
        <f>F94</f>
        <v>7420.8</v>
      </c>
    </row>
    <row r="94" spans="1:6" ht="30">
      <c r="A94" s="16"/>
      <c r="B94" s="21" t="s">
        <v>163</v>
      </c>
      <c r="C94" s="19" t="s">
        <v>57</v>
      </c>
      <c r="D94" s="19" t="s">
        <v>145</v>
      </c>
      <c r="E94" s="14" t="s">
        <v>115</v>
      </c>
      <c r="F94" s="134">
        <f>Ведомственная!G95</f>
        <v>7420.8</v>
      </c>
    </row>
    <row r="95" spans="1:6" ht="28.5">
      <c r="A95" s="12" t="s">
        <v>207</v>
      </c>
      <c r="B95" s="85" t="s">
        <v>233</v>
      </c>
      <c r="C95" s="14" t="s">
        <v>235</v>
      </c>
      <c r="D95" s="19"/>
      <c r="E95" s="14"/>
      <c r="F95" s="133">
        <f>F96</f>
        <v>6869.9</v>
      </c>
    </row>
    <row r="96" spans="1:6" ht="45">
      <c r="A96" s="16" t="s">
        <v>211</v>
      </c>
      <c r="B96" s="31" t="s">
        <v>312</v>
      </c>
      <c r="C96" s="19" t="s">
        <v>235</v>
      </c>
      <c r="D96" s="14" t="s">
        <v>148</v>
      </c>
      <c r="E96" s="14"/>
      <c r="F96" s="133">
        <f>F97+F98</f>
        <v>6869.9</v>
      </c>
    </row>
    <row r="97" spans="1:6" ht="75">
      <c r="A97" s="16"/>
      <c r="B97" s="18" t="s">
        <v>113</v>
      </c>
      <c r="C97" s="19" t="s">
        <v>235</v>
      </c>
      <c r="D97" s="19" t="s">
        <v>148</v>
      </c>
      <c r="E97" s="14" t="s">
        <v>112</v>
      </c>
      <c r="F97" s="134">
        <f>Ведомственная!G99</f>
        <v>6741.9</v>
      </c>
    </row>
    <row r="98" spans="1:6" ht="30">
      <c r="A98" s="16"/>
      <c r="B98" s="21" t="s">
        <v>163</v>
      </c>
      <c r="C98" s="19" t="s">
        <v>235</v>
      </c>
      <c r="D98" s="19" t="s">
        <v>148</v>
      </c>
      <c r="E98" s="14" t="s">
        <v>115</v>
      </c>
      <c r="F98" s="134">
        <f>Ведомственная!G100</f>
        <v>128</v>
      </c>
    </row>
    <row r="99" spans="1:6" ht="15.75">
      <c r="A99" s="12" t="s">
        <v>67</v>
      </c>
      <c r="B99" s="13" t="s">
        <v>42</v>
      </c>
      <c r="C99" s="14" t="s">
        <v>43</v>
      </c>
      <c r="D99" s="19"/>
      <c r="E99" s="14"/>
      <c r="F99" s="133">
        <f>F106+F100+F103</f>
        <v>12492.7</v>
      </c>
    </row>
    <row r="100" spans="1:6" ht="15.75">
      <c r="A100" s="12" t="s">
        <v>61</v>
      </c>
      <c r="B100" s="13" t="s">
        <v>197</v>
      </c>
      <c r="C100" s="14" t="s">
        <v>196</v>
      </c>
      <c r="D100" s="19"/>
      <c r="E100" s="19"/>
      <c r="F100" s="133">
        <f>F101</f>
        <v>383.8</v>
      </c>
    </row>
    <row r="101" spans="1:6" ht="45">
      <c r="A101" s="16" t="s">
        <v>62</v>
      </c>
      <c r="B101" s="18" t="s">
        <v>237</v>
      </c>
      <c r="C101" s="19" t="s">
        <v>196</v>
      </c>
      <c r="D101" s="14" t="s">
        <v>227</v>
      </c>
      <c r="E101" s="19"/>
      <c r="F101" s="133">
        <f>F102</f>
        <v>383.8</v>
      </c>
    </row>
    <row r="102" spans="1:6" ht="15.75">
      <c r="A102" s="16"/>
      <c r="B102" s="18" t="s">
        <v>116</v>
      </c>
      <c r="C102" s="19" t="s">
        <v>196</v>
      </c>
      <c r="D102" s="19" t="s">
        <v>227</v>
      </c>
      <c r="E102" s="14" t="s">
        <v>107</v>
      </c>
      <c r="F102" s="134">
        <f>Ведомственная!G103</f>
        <v>383.8</v>
      </c>
    </row>
    <row r="103" spans="1:6" s="84" customFormat="1" ht="15.75">
      <c r="A103" s="12" t="s">
        <v>213</v>
      </c>
      <c r="B103" s="29" t="s">
        <v>231</v>
      </c>
      <c r="C103" s="14" t="s">
        <v>230</v>
      </c>
      <c r="D103" s="14"/>
      <c r="E103" s="14"/>
      <c r="F103" s="133">
        <f>F104</f>
        <v>1072.3000000000002</v>
      </c>
    </row>
    <row r="104" spans="1:6" ht="45">
      <c r="A104" s="16" t="s">
        <v>234</v>
      </c>
      <c r="B104" s="18" t="s">
        <v>238</v>
      </c>
      <c r="C104" s="19" t="s">
        <v>230</v>
      </c>
      <c r="D104" s="14" t="s">
        <v>151</v>
      </c>
      <c r="E104" s="14"/>
      <c r="F104" s="133">
        <f>F105</f>
        <v>1072.3000000000002</v>
      </c>
    </row>
    <row r="105" spans="1:6" ht="15.75">
      <c r="A105" s="16"/>
      <c r="B105" s="18" t="s">
        <v>116</v>
      </c>
      <c r="C105" s="19" t="s">
        <v>230</v>
      </c>
      <c r="D105" s="19" t="s">
        <v>151</v>
      </c>
      <c r="E105" s="14" t="s">
        <v>107</v>
      </c>
      <c r="F105" s="134">
        <f>Ведомственная!G106</f>
        <v>1072.3000000000002</v>
      </c>
    </row>
    <row r="106" spans="1:6" ht="15.75">
      <c r="A106" s="12" t="s">
        <v>228</v>
      </c>
      <c r="B106" s="29" t="s">
        <v>44</v>
      </c>
      <c r="C106" s="14" t="s">
        <v>45</v>
      </c>
      <c r="D106" s="19"/>
      <c r="E106" s="14"/>
      <c r="F106" s="133">
        <f>F107+F109+F111</f>
        <v>11036.6</v>
      </c>
    </row>
    <row r="107" spans="1:6" ht="75">
      <c r="A107" s="16" t="s">
        <v>326</v>
      </c>
      <c r="B107" s="25" t="s">
        <v>189</v>
      </c>
      <c r="C107" s="19" t="s">
        <v>45</v>
      </c>
      <c r="D107" s="14" t="s">
        <v>171</v>
      </c>
      <c r="E107" s="14"/>
      <c r="F107" s="133">
        <f>F108</f>
        <v>6645.1</v>
      </c>
    </row>
    <row r="108" spans="1:6" ht="15.75">
      <c r="A108" s="16"/>
      <c r="B108" s="18" t="s">
        <v>116</v>
      </c>
      <c r="C108" s="19" t="s">
        <v>45</v>
      </c>
      <c r="D108" s="19" t="s">
        <v>171</v>
      </c>
      <c r="E108" s="14" t="s">
        <v>107</v>
      </c>
      <c r="F108" s="134">
        <f>Ведомственная!G109</f>
        <v>6645.1</v>
      </c>
    </row>
    <row r="109" spans="1:6" ht="60">
      <c r="A109" s="16" t="s">
        <v>327</v>
      </c>
      <c r="B109" s="18" t="s">
        <v>164</v>
      </c>
      <c r="C109" s="19" t="s">
        <v>45</v>
      </c>
      <c r="D109" s="14" t="s">
        <v>170</v>
      </c>
      <c r="E109" s="14"/>
      <c r="F109" s="133">
        <f>F110</f>
        <v>4391.5</v>
      </c>
    </row>
    <row r="110" spans="1:6" ht="15.75">
      <c r="A110" s="16"/>
      <c r="B110" s="18" t="s">
        <v>116</v>
      </c>
      <c r="C110" s="19" t="s">
        <v>45</v>
      </c>
      <c r="D110" s="19" t="s">
        <v>170</v>
      </c>
      <c r="E110" s="14" t="s">
        <v>107</v>
      </c>
      <c r="F110" s="134">
        <f>Ведомственная!G111</f>
        <v>4391.5</v>
      </c>
    </row>
    <row r="111" spans="1:6" ht="60" hidden="1">
      <c r="A111" s="16" t="s">
        <v>232</v>
      </c>
      <c r="B111" s="58" t="s">
        <v>109</v>
      </c>
      <c r="C111" s="19" t="s">
        <v>45</v>
      </c>
      <c r="D111" s="14" t="s">
        <v>147</v>
      </c>
      <c r="E111" s="14"/>
      <c r="F111" s="133">
        <f>F112</f>
        <v>0</v>
      </c>
    </row>
    <row r="112" spans="1:6" ht="75" hidden="1">
      <c r="A112" s="16"/>
      <c r="B112" s="18" t="s">
        <v>113</v>
      </c>
      <c r="C112" s="19" t="s">
        <v>45</v>
      </c>
      <c r="D112" s="19" t="s">
        <v>147</v>
      </c>
      <c r="E112" s="14" t="s">
        <v>112</v>
      </c>
      <c r="F112" s="134">
        <f>Ведомственная!G113</f>
        <v>0</v>
      </c>
    </row>
    <row r="113" spans="1:6" ht="15.75">
      <c r="A113" s="12" t="s">
        <v>72</v>
      </c>
      <c r="B113" s="29" t="s">
        <v>121</v>
      </c>
      <c r="C113" s="14" t="s">
        <v>123</v>
      </c>
      <c r="D113" s="19"/>
      <c r="E113" s="19"/>
      <c r="F113" s="133">
        <f>F115</f>
        <v>200</v>
      </c>
    </row>
    <row r="114" spans="1:6" ht="15.75">
      <c r="A114" s="12" t="s">
        <v>68</v>
      </c>
      <c r="B114" s="29" t="s">
        <v>166</v>
      </c>
      <c r="C114" s="14" t="s">
        <v>122</v>
      </c>
      <c r="D114" s="19"/>
      <c r="E114" s="19"/>
      <c r="F114" s="133">
        <f>F115</f>
        <v>200</v>
      </c>
    </row>
    <row r="115" spans="1:6" ht="75" customHeight="1">
      <c r="A115" s="16" t="s">
        <v>129</v>
      </c>
      <c r="B115" s="18" t="s">
        <v>220</v>
      </c>
      <c r="C115" s="19" t="s">
        <v>122</v>
      </c>
      <c r="D115" s="14" t="s">
        <v>159</v>
      </c>
      <c r="E115" s="14"/>
      <c r="F115" s="134">
        <f>F116</f>
        <v>200</v>
      </c>
    </row>
    <row r="116" spans="1:6" ht="30">
      <c r="A116" s="16"/>
      <c r="B116" s="21" t="s">
        <v>163</v>
      </c>
      <c r="C116" s="19" t="s">
        <v>122</v>
      </c>
      <c r="D116" s="19" t="s">
        <v>159</v>
      </c>
      <c r="E116" s="14" t="s">
        <v>115</v>
      </c>
      <c r="F116" s="134">
        <f>Ведомственная!G117</f>
        <v>200</v>
      </c>
    </row>
    <row r="117" spans="1:6" ht="15.75">
      <c r="A117" s="12" t="s">
        <v>77</v>
      </c>
      <c r="B117" s="29" t="s">
        <v>83</v>
      </c>
      <c r="C117" s="14" t="s">
        <v>84</v>
      </c>
      <c r="D117" s="19"/>
      <c r="E117" s="14"/>
      <c r="F117" s="133">
        <f>F118</f>
        <v>2440</v>
      </c>
    </row>
    <row r="118" spans="1:6" ht="15.75">
      <c r="A118" s="12" t="s">
        <v>73</v>
      </c>
      <c r="B118" s="13" t="s">
        <v>41</v>
      </c>
      <c r="C118" s="14" t="s">
        <v>82</v>
      </c>
      <c r="D118" s="37"/>
      <c r="E118" s="19"/>
      <c r="F118" s="133">
        <f>F119</f>
        <v>2440</v>
      </c>
    </row>
    <row r="119" spans="1:6" ht="60">
      <c r="A119" s="16" t="s">
        <v>74</v>
      </c>
      <c r="B119" s="18" t="s">
        <v>225</v>
      </c>
      <c r="C119" s="19" t="s">
        <v>82</v>
      </c>
      <c r="D119" s="14" t="s">
        <v>152</v>
      </c>
      <c r="E119" s="14"/>
      <c r="F119" s="133">
        <f>F120</f>
        <v>2440</v>
      </c>
    </row>
    <row r="120" spans="1:6" ht="30">
      <c r="A120" s="12"/>
      <c r="B120" s="21" t="s">
        <v>163</v>
      </c>
      <c r="C120" s="19" t="s">
        <v>82</v>
      </c>
      <c r="D120" s="19" t="s">
        <v>152</v>
      </c>
      <c r="E120" s="14" t="s">
        <v>115</v>
      </c>
      <c r="F120" s="134">
        <f>Ведомственная!G121</f>
        <v>2440</v>
      </c>
    </row>
    <row r="121" spans="1:6" s="92" customFormat="1" ht="16.5">
      <c r="A121" s="88"/>
      <c r="B121" s="87" t="s">
        <v>0</v>
      </c>
      <c r="C121" s="89"/>
      <c r="D121" s="90"/>
      <c r="E121" s="89"/>
      <c r="F121" s="135">
        <f>F16+F49+F66+F75+F79+F91+F99+F113+F117+F62</f>
        <v>63858.7</v>
      </c>
    </row>
    <row r="122" spans="1:6" ht="15.75">
      <c r="A122" s="69"/>
      <c r="B122" s="70"/>
      <c r="C122" s="71"/>
      <c r="D122" s="72"/>
      <c r="E122" s="71"/>
      <c r="F122" s="73"/>
    </row>
  </sheetData>
  <sheetProtection/>
  <mergeCells count="11">
    <mergeCell ref="C5:F5"/>
    <mergeCell ref="B14:B15"/>
    <mergeCell ref="A14:A15"/>
    <mergeCell ref="A9:F9"/>
    <mergeCell ref="A10:F10"/>
    <mergeCell ref="A11:F11"/>
    <mergeCell ref="A12:F12"/>
    <mergeCell ref="F14:F15"/>
    <mergeCell ref="E14:E15"/>
    <mergeCell ref="D14:D15"/>
    <mergeCell ref="C14:C15"/>
  </mergeCells>
  <printOptions/>
  <pageMargins left="0.7874015748031497" right="0.3937007874015748" top="0.5905511811023623" bottom="0.5905511811023623" header="0.31496062992125984" footer="0.15748031496062992"/>
  <pageSetup fitToHeight="5" fitToWidth="1" horizontalDpi="600" verticalDpi="600" orientation="portrait" paperSize="9" scale="8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4"/>
  <sheetViews>
    <sheetView zoomScaleSheetLayoutView="100" zoomScalePageLayoutView="0" workbookViewId="0" topLeftCell="A59">
      <selection activeCell="B4" sqref="B4"/>
    </sheetView>
  </sheetViews>
  <sheetFormatPr defaultColWidth="8.796875" defaultRowHeight="15"/>
  <cols>
    <col min="1" max="1" width="6.296875" style="5" customWidth="1"/>
    <col min="2" max="2" width="55.796875" style="5" customWidth="1"/>
    <col min="3" max="3" width="11.796875" style="42" customWidth="1"/>
    <col min="4" max="4" width="16.8984375" style="53" customWidth="1"/>
    <col min="5" max="16384" width="8.8984375" style="2" customWidth="1"/>
  </cols>
  <sheetData>
    <row r="1" spans="1:4" ht="15.75" customHeight="1">
      <c r="A1" s="1"/>
      <c r="B1" s="1"/>
      <c r="C1" s="94" t="s">
        <v>362</v>
      </c>
      <c r="D1" s="1"/>
    </row>
    <row r="2" spans="1:4" ht="15.75" customHeight="1">
      <c r="A2" s="1"/>
      <c r="B2" s="1"/>
      <c r="C2" s="96" t="s">
        <v>329</v>
      </c>
      <c r="D2" s="1"/>
    </row>
    <row r="3" spans="1:4" ht="15.75" customHeight="1">
      <c r="A3" s="1"/>
      <c r="B3" s="1"/>
      <c r="C3" s="96" t="s">
        <v>208</v>
      </c>
      <c r="D3" s="1"/>
    </row>
    <row r="4" spans="1:4" ht="15.75">
      <c r="A4" s="1"/>
      <c r="B4" s="1"/>
      <c r="C4" s="96" t="s">
        <v>239</v>
      </c>
      <c r="D4" s="1"/>
    </row>
    <row r="5" spans="1:4" ht="15.75">
      <c r="A5" s="177"/>
      <c r="B5" s="178"/>
      <c r="C5" s="175" t="s">
        <v>88</v>
      </c>
      <c r="D5" s="176"/>
    </row>
    <row r="6" spans="1:4" ht="15.75">
      <c r="A6" s="4"/>
      <c r="B6" s="6"/>
      <c r="C6" s="97" t="s">
        <v>379</v>
      </c>
      <c r="D6" s="59"/>
    </row>
    <row r="7" spans="1:4" ht="15.75">
      <c r="A7" s="4"/>
      <c r="B7" s="6"/>
      <c r="C7" s="44"/>
      <c r="D7" s="51"/>
    </row>
    <row r="8" spans="1:4" ht="15.75">
      <c r="A8" s="4"/>
      <c r="B8" s="6"/>
      <c r="C8" s="7"/>
      <c r="D8" s="51"/>
    </row>
    <row r="9" spans="1:4" s="49" customFormat="1" ht="20.25">
      <c r="A9" s="158" t="s">
        <v>190</v>
      </c>
      <c r="B9" s="158"/>
      <c r="C9" s="158"/>
      <c r="D9" s="158"/>
    </row>
    <row r="10" spans="1:4" s="49" customFormat="1" ht="20.25">
      <c r="A10" s="158" t="s">
        <v>186</v>
      </c>
      <c r="B10" s="158"/>
      <c r="C10" s="158"/>
      <c r="D10" s="158"/>
    </row>
    <row r="11" spans="1:4" s="49" customFormat="1" ht="20.25">
      <c r="A11" s="158" t="s">
        <v>315</v>
      </c>
      <c r="B11" s="158"/>
      <c r="C11" s="158"/>
      <c r="D11" s="158"/>
    </row>
    <row r="12" spans="1:4" s="49" customFormat="1" ht="20.25">
      <c r="A12" s="158" t="s">
        <v>328</v>
      </c>
      <c r="B12" s="158"/>
      <c r="C12" s="158"/>
      <c r="D12" s="158"/>
    </row>
    <row r="13" spans="1:4" s="48" customFormat="1" ht="12.75">
      <c r="A13" s="173"/>
      <c r="B13" s="174"/>
      <c r="C13" s="174"/>
      <c r="D13" s="174"/>
    </row>
    <row r="14" spans="1:4" s="48" customFormat="1" ht="25.5">
      <c r="A14" s="9" t="s">
        <v>1</v>
      </c>
      <c r="B14" s="47" t="s">
        <v>2</v>
      </c>
      <c r="C14" s="8" t="s">
        <v>206</v>
      </c>
      <c r="D14" s="50" t="s">
        <v>291</v>
      </c>
    </row>
    <row r="15" spans="1:4" ht="15.75">
      <c r="A15" s="10" t="s">
        <v>7</v>
      </c>
      <c r="B15" s="13" t="s">
        <v>8</v>
      </c>
      <c r="C15" s="14" t="s">
        <v>10</v>
      </c>
      <c r="D15" s="132">
        <f>D16+D19+D43+D28+D46</f>
        <v>17661.699999999997</v>
      </c>
    </row>
    <row r="16" spans="1:4" ht="30">
      <c r="A16" s="16" t="s">
        <v>11</v>
      </c>
      <c r="B16" s="25" t="s">
        <v>46</v>
      </c>
      <c r="C16" s="19" t="s">
        <v>12</v>
      </c>
      <c r="D16" s="134">
        <f>Ведомственная!G17</f>
        <v>1534.5</v>
      </c>
    </row>
    <row r="17" spans="1:4" ht="15.75" hidden="1">
      <c r="A17" s="16" t="s">
        <v>13</v>
      </c>
      <c r="B17" s="18" t="s">
        <v>14</v>
      </c>
      <c r="C17" s="19" t="s">
        <v>12</v>
      </c>
      <c r="D17" s="134">
        <f>D18</f>
        <v>1534.5</v>
      </c>
    </row>
    <row r="18" spans="1:4" ht="62.25" customHeight="1" hidden="1">
      <c r="A18" s="16"/>
      <c r="B18" s="18" t="s">
        <v>113</v>
      </c>
      <c r="C18" s="19" t="s">
        <v>12</v>
      </c>
      <c r="D18" s="134">
        <f>Ведомственная!G19</f>
        <v>1534.5</v>
      </c>
    </row>
    <row r="19" spans="1:4" ht="45">
      <c r="A19" s="16" t="s">
        <v>15</v>
      </c>
      <c r="B19" s="25" t="s">
        <v>47</v>
      </c>
      <c r="C19" s="19" t="s">
        <v>16</v>
      </c>
      <c r="D19" s="134">
        <f>Ведомственная!G20</f>
        <v>4113.6</v>
      </c>
    </row>
    <row r="20" spans="1:4" ht="30" hidden="1">
      <c r="A20" s="16" t="s">
        <v>17</v>
      </c>
      <c r="B20" s="18" t="s">
        <v>18</v>
      </c>
      <c r="C20" s="19" t="s">
        <v>16</v>
      </c>
      <c r="D20" s="134">
        <f>D21+D23+D22</f>
        <v>3871.2</v>
      </c>
    </row>
    <row r="21" spans="1:4" ht="45" hidden="1">
      <c r="A21" s="16"/>
      <c r="B21" s="18" t="s">
        <v>113</v>
      </c>
      <c r="C21" s="19" t="s">
        <v>16</v>
      </c>
      <c r="D21" s="134">
        <f>Ведомственная!G22</f>
        <v>1696</v>
      </c>
    </row>
    <row r="22" spans="1:4" ht="15.75" hidden="1">
      <c r="A22" s="16"/>
      <c r="B22" s="35" t="s">
        <v>114</v>
      </c>
      <c r="C22" s="19" t="s">
        <v>16</v>
      </c>
      <c r="D22" s="134">
        <f>Ведомственная!G23</f>
        <v>1918.2</v>
      </c>
    </row>
    <row r="23" spans="1:4" ht="15.75" hidden="1">
      <c r="A23" s="16"/>
      <c r="B23" s="20" t="s">
        <v>118</v>
      </c>
      <c r="C23" s="19" t="s">
        <v>16</v>
      </c>
      <c r="D23" s="134">
        <f>Ведомственная!G24</f>
        <v>257</v>
      </c>
    </row>
    <row r="24" spans="1:4" ht="45" hidden="1">
      <c r="A24" s="24" t="s">
        <v>124</v>
      </c>
      <c r="B24" s="18" t="s">
        <v>86</v>
      </c>
      <c r="C24" s="19" t="s">
        <v>16</v>
      </c>
      <c r="D24" s="134">
        <f>D25</f>
        <v>146.4</v>
      </c>
    </row>
    <row r="25" spans="1:4" ht="45" hidden="1">
      <c r="A25" s="24"/>
      <c r="B25" s="18" t="s">
        <v>113</v>
      </c>
      <c r="C25" s="19" t="s">
        <v>16</v>
      </c>
      <c r="D25" s="134">
        <f>Ведомственная!G26</f>
        <v>146.4</v>
      </c>
    </row>
    <row r="26" spans="1:4" ht="45" hidden="1">
      <c r="A26" s="24"/>
      <c r="B26" s="22" t="s">
        <v>87</v>
      </c>
      <c r="C26" s="19" t="s">
        <v>16</v>
      </c>
      <c r="D26" s="134">
        <f>D27</f>
        <v>96</v>
      </c>
    </row>
    <row r="27" spans="1:4" ht="15.75" hidden="1">
      <c r="A27" s="24"/>
      <c r="B27" s="22" t="s">
        <v>118</v>
      </c>
      <c r="C27" s="19" t="s">
        <v>16</v>
      </c>
      <c r="D27" s="134">
        <f>Ведомственная!G28</f>
        <v>96</v>
      </c>
    </row>
    <row r="28" spans="1:4" ht="45">
      <c r="A28" s="16" t="s">
        <v>131</v>
      </c>
      <c r="B28" s="25" t="s">
        <v>48</v>
      </c>
      <c r="C28" s="19" t="s">
        <v>25</v>
      </c>
      <c r="D28" s="134">
        <f>'Разделы, подразделы, ЦС, группы'!F29</f>
        <v>11097.5</v>
      </c>
    </row>
    <row r="29" spans="1:4" ht="30" hidden="1">
      <c r="A29" s="16" t="s">
        <v>132</v>
      </c>
      <c r="B29" s="18" t="s">
        <v>27</v>
      </c>
      <c r="C29" s="19" t="s">
        <v>25</v>
      </c>
      <c r="D29" s="134">
        <f>D30</f>
        <v>1534.5</v>
      </c>
    </row>
    <row r="30" spans="1:4" ht="45" hidden="1">
      <c r="A30" s="16"/>
      <c r="B30" s="18" t="s">
        <v>113</v>
      </c>
      <c r="C30" s="19" t="s">
        <v>25</v>
      </c>
      <c r="D30" s="134">
        <f>Ведомственная!G33</f>
        <v>1534.5</v>
      </c>
    </row>
    <row r="31" spans="1:4" ht="15.75" hidden="1">
      <c r="A31" s="16" t="s">
        <v>133</v>
      </c>
      <c r="B31" s="25" t="s">
        <v>29</v>
      </c>
      <c r="C31" s="19" t="s">
        <v>25</v>
      </c>
      <c r="D31" s="134" t="e">
        <f>D32+D33+D34</f>
        <v>#REF!</v>
      </c>
    </row>
    <row r="32" spans="1:4" ht="45" hidden="1">
      <c r="A32" s="16"/>
      <c r="B32" s="18" t="s">
        <v>113</v>
      </c>
      <c r="C32" s="19" t="s">
        <v>25</v>
      </c>
      <c r="D32" s="134">
        <f>Ведомственная!G35</f>
        <v>5970.6</v>
      </c>
    </row>
    <row r="33" spans="1:4" ht="30" hidden="1">
      <c r="A33" s="16"/>
      <c r="B33" s="32" t="s">
        <v>106</v>
      </c>
      <c r="C33" s="19" t="s">
        <v>25</v>
      </c>
      <c r="D33" s="134">
        <f>Ведомственная!G36</f>
        <v>354.8</v>
      </c>
    </row>
    <row r="34" spans="1:4" ht="15.75" hidden="1">
      <c r="A34" s="16"/>
      <c r="B34" s="20" t="s">
        <v>118</v>
      </c>
      <c r="C34" s="19" t="s">
        <v>25</v>
      </c>
      <c r="D34" s="134" t="e">
        <f>Ведомственная!#REF!</f>
        <v>#REF!</v>
      </c>
    </row>
    <row r="35" spans="1:4" ht="80.25" customHeight="1" hidden="1">
      <c r="A35" s="16" t="s">
        <v>174</v>
      </c>
      <c r="B35" s="22" t="s">
        <v>169</v>
      </c>
      <c r="C35" s="19" t="s">
        <v>25</v>
      </c>
      <c r="D35" s="134">
        <f>D36+D37</f>
        <v>3236.6</v>
      </c>
    </row>
    <row r="36" spans="1:4" ht="45" hidden="1">
      <c r="A36" s="16"/>
      <c r="B36" s="18" t="s">
        <v>113</v>
      </c>
      <c r="C36" s="19" t="s">
        <v>25</v>
      </c>
      <c r="D36" s="134">
        <f>Ведомственная!G39</f>
        <v>3016.1</v>
      </c>
    </row>
    <row r="37" spans="1:4" ht="30" hidden="1">
      <c r="A37" s="16"/>
      <c r="B37" s="21" t="s">
        <v>163</v>
      </c>
      <c r="C37" s="19" t="s">
        <v>25</v>
      </c>
      <c r="D37" s="134">
        <f>Ведомственная!G40</f>
        <v>220.5</v>
      </c>
    </row>
    <row r="38" spans="1:4" ht="60.75" customHeight="1" hidden="1">
      <c r="A38" s="16" t="s">
        <v>175</v>
      </c>
      <c r="B38" s="20" t="s">
        <v>168</v>
      </c>
      <c r="C38" s="19" t="s">
        <v>25</v>
      </c>
      <c r="D38" s="134" t="e">
        <f>D39</f>
        <v>#REF!</v>
      </c>
    </row>
    <row r="39" spans="1:4" ht="15.75" hidden="1">
      <c r="A39" s="16"/>
      <c r="B39" s="35" t="s">
        <v>114</v>
      </c>
      <c r="C39" s="19" t="s">
        <v>25</v>
      </c>
      <c r="D39" s="134" t="e">
        <f>Ведомственная!#REF!</f>
        <v>#REF!</v>
      </c>
    </row>
    <row r="40" spans="1:4" ht="15.75" hidden="1">
      <c r="A40" s="24"/>
      <c r="B40" s="20" t="s">
        <v>120</v>
      </c>
      <c r="C40" s="28" t="s">
        <v>105</v>
      </c>
      <c r="D40" s="136" t="e">
        <f>D41+D42</f>
        <v>#REF!</v>
      </c>
    </row>
    <row r="41" spans="1:4" ht="45" hidden="1">
      <c r="A41" s="24"/>
      <c r="B41" s="18" t="s">
        <v>113</v>
      </c>
      <c r="C41" s="28" t="s">
        <v>105</v>
      </c>
      <c r="D41" s="136" t="e">
        <f>Ведомственная!#REF!</f>
        <v>#REF!</v>
      </c>
    </row>
    <row r="42" spans="1:4" ht="15.75" hidden="1">
      <c r="A42" s="24"/>
      <c r="B42" s="20" t="s">
        <v>118</v>
      </c>
      <c r="C42" s="28" t="s">
        <v>105</v>
      </c>
      <c r="D42" s="136" t="e">
        <f>Ведомственная!#REF!</f>
        <v>#REF!</v>
      </c>
    </row>
    <row r="43" spans="1:4" ht="15.75">
      <c r="A43" s="16" t="s">
        <v>174</v>
      </c>
      <c r="B43" s="18" t="s">
        <v>95</v>
      </c>
      <c r="C43" s="19" t="s">
        <v>99</v>
      </c>
      <c r="D43" s="134">
        <f>'Разделы, подразделы, ЦС, группы'!F39</f>
        <v>20</v>
      </c>
    </row>
    <row r="44" spans="1:4" ht="21" customHeight="1" hidden="1">
      <c r="A44" s="16"/>
      <c r="B44" s="18" t="s">
        <v>96</v>
      </c>
      <c r="C44" s="19" t="s">
        <v>99</v>
      </c>
      <c r="D44" s="134">
        <f>D45</f>
        <v>20</v>
      </c>
    </row>
    <row r="45" spans="1:4" ht="15.75" customHeight="1" hidden="1">
      <c r="A45" s="16"/>
      <c r="B45" s="20" t="s">
        <v>118</v>
      </c>
      <c r="C45" s="19" t="s">
        <v>99</v>
      </c>
      <c r="D45" s="134">
        <f>Ведомственная!G43</f>
        <v>20</v>
      </c>
    </row>
    <row r="46" spans="1:4" ht="15.75">
      <c r="A46" s="16" t="s">
        <v>175</v>
      </c>
      <c r="B46" s="25" t="s">
        <v>19</v>
      </c>
      <c r="C46" s="19" t="s">
        <v>80</v>
      </c>
      <c r="D46" s="134">
        <f>'Разделы, подразделы, ЦС, группы'!F42</f>
        <v>896.1</v>
      </c>
    </row>
    <row r="47" spans="1:4" ht="45" hidden="1">
      <c r="A47" s="16" t="s">
        <v>183</v>
      </c>
      <c r="B47" s="32" t="s">
        <v>109</v>
      </c>
      <c r="C47" s="14" t="s">
        <v>80</v>
      </c>
      <c r="D47" s="133" t="e">
        <f>D48+D49+D50</f>
        <v>#REF!</v>
      </c>
    </row>
    <row r="48" spans="1:4" ht="45" hidden="1">
      <c r="A48" s="12"/>
      <c r="B48" s="18" t="s">
        <v>113</v>
      </c>
      <c r="C48" s="19" t="s">
        <v>80</v>
      </c>
      <c r="D48" s="134">
        <f>Ведомственная!G86</f>
        <v>6627.9</v>
      </c>
    </row>
    <row r="49" spans="1:4" ht="15.75" hidden="1">
      <c r="A49" s="12"/>
      <c r="B49" s="35" t="s">
        <v>114</v>
      </c>
      <c r="C49" s="19" t="s">
        <v>80</v>
      </c>
      <c r="D49" s="134">
        <f>Ведомственная!G87</f>
        <v>6349.9</v>
      </c>
    </row>
    <row r="50" spans="1:4" ht="15.75" hidden="1">
      <c r="A50" s="12"/>
      <c r="B50" s="20" t="s">
        <v>118</v>
      </c>
      <c r="C50" s="19" t="s">
        <v>80</v>
      </c>
      <c r="D50" s="134" t="e">
        <f>Ведомственная!#REF!</f>
        <v>#REF!</v>
      </c>
    </row>
    <row r="51" spans="1:4" ht="15.75" hidden="1">
      <c r="A51" s="24" t="s">
        <v>177</v>
      </c>
      <c r="B51" s="18" t="s">
        <v>90</v>
      </c>
      <c r="C51" s="19" t="s">
        <v>80</v>
      </c>
      <c r="D51" s="133">
        <f>D52</f>
        <v>375</v>
      </c>
    </row>
    <row r="52" spans="1:4" ht="15.75" hidden="1">
      <c r="A52" s="24"/>
      <c r="B52" s="35" t="s">
        <v>114</v>
      </c>
      <c r="C52" s="19" t="s">
        <v>80</v>
      </c>
      <c r="D52" s="134">
        <f>Ведомственная!G48</f>
        <v>375</v>
      </c>
    </row>
    <row r="53" spans="1:4" ht="30" hidden="1">
      <c r="A53" s="24" t="s">
        <v>178</v>
      </c>
      <c r="B53" s="31" t="s">
        <v>110</v>
      </c>
      <c r="C53" s="28" t="s">
        <v>80</v>
      </c>
      <c r="D53" s="133" t="e">
        <f>D54+D55+D56</f>
        <v>#REF!</v>
      </c>
    </row>
    <row r="54" spans="1:4" ht="45" hidden="1">
      <c r="A54" s="27"/>
      <c r="B54" s="18" t="s">
        <v>113</v>
      </c>
      <c r="C54" s="28" t="s">
        <v>80</v>
      </c>
      <c r="D54" s="134">
        <f>Ведомственная!G98</f>
        <v>6869.9</v>
      </c>
    </row>
    <row r="55" spans="1:4" ht="15.75" hidden="1">
      <c r="A55" s="27"/>
      <c r="B55" s="35" t="s">
        <v>114</v>
      </c>
      <c r="C55" s="28" t="s">
        <v>80</v>
      </c>
      <c r="D55" s="134">
        <f>Ведомственная!G99</f>
        <v>6741.9</v>
      </c>
    </row>
    <row r="56" spans="1:4" ht="15.75" hidden="1">
      <c r="A56" s="27"/>
      <c r="B56" s="20" t="s">
        <v>118</v>
      </c>
      <c r="C56" s="28" t="s">
        <v>80</v>
      </c>
      <c r="D56" s="134" t="e">
        <f>Ведомственная!#REF!</f>
        <v>#REF!</v>
      </c>
    </row>
    <row r="57" spans="1:4" ht="30" hidden="1">
      <c r="A57" s="24" t="s">
        <v>179</v>
      </c>
      <c r="B57" s="32" t="s">
        <v>200</v>
      </c>
      <c r="C57" s="28" t="s">
        <v>80</v>
      </c>
      <c r="D57" s="133">
        <f>D58</f>
        <v>513</v>
      </c>
    </row>
    <row r="58" spans="1:4" ht="15.75" hidden="1">
      <c r="A58" s="27"/>
      <c r="B58" s="35" t="s">
        <v>114</v>
      </c>
      <c r="C58" s="28" t="s">
        <v>80</v>
      </c>
      <c r="D58" s="134">
        <f>Ведомственная!G50</f>
        <v>513</v>
      </c>
    </row>
    <row r="59" spans="1:4" ht="15.75">
      <c r="A59" s="12" t="s">
        <v>22</v>
      </c>
      <c r="B59" s="13" t="s">
        <v>31</v>
      </c>
      <c r="C59" s="14" t="s">
        <v>32</v>
      </c>
      <c r="D59" s="133">
        <f>D60+D63</f>
        <v>1220</v>
      </c>
    </row>
    <row r="60" spans="1:4" ht="30">
      <c r="A60" s="16" t="s">
        <v>24</v>
      </c>
      <c r="B60" s="25" t="s">
        <v>305</v>
      </c>
      <c r="C60" s="19" t="s">
        <v>306</v>
      </c>
      <c r="D60" s="134">
        <f>'Разделы, подразделы, ЦС, группы'!F50</f>
        <v>250</v>
      </c>
    </row>
    <row r="61" spans="1:4" ht="60" hidden="1">
      <c r="A61" s="16" t="s">
        <v>26</v>
      </c>
      <c r="B61" s="18" t="s">
        <v>199</v>
      </c>
      <c r="C61" s="19" t="s">
        <v>34</v>
      </c>
      <c r="D61" s="134">
        <f>D62</f>
        <v>250</v>
      </c>
    </row>
    <row r="62" spans="1:4" ht="15.75" hidden="1">
      <c r="A62" s="16"/>
      <c r="B62" s="35" t="s">
        <v>114</v>
      </c>
      <c r="C62" s="19" t="s">
        <v>34</v>
      </c>
      <c r="D62" s="134">
        <f>Ведомственная!G54</f>
        <v>250</v>
      </c>
    </row>
    <row r="63" spans="1:4" ht="28.5" customHeight="1">
      <c r="A63" s="16" t="s">
        <v>125</v>
      </c>
      <c r="B63" s="18" t="s">
        <v>50</v>
      </c>
      <c r="C63" s="19" t="s">
        <v>49</v>
      </c>
      <c r="D63" s="134">
        <f>'Разделы, подразделы, ЦС, группы'!F53</f>
        <v>970</v>
      </c>
    </row>
    <row r="64" spans="1:4" ht="45" hidden="1">
      <c r="A64" s="16" t="s">
        <v>126</v>
      </c>
      <c r="B64" s="55" t="s">
        <v>195</v>
      </c>
      <c r="C64" s="19" t="s">
        <v>49</v>
      </c>
      <c r="D64" s="133">
        <f>D65</f>
        <v>150</v>
      </c>
    </row>
    <row r="65" spans="1:4" ht="15.75" hidden="1">
      <c r="A65" s="16"/>
      <c r="B65" s="35" t="s">
        <v>114</v>
      </c>
      <c r="C65" s="19" t="s">
        <v>49</v>
      </c>
      <c r="D65" s="134">
        <f>Ведомственная!G57</f>
        <v>150</v>
      </c>
    </row>
    <row r="66" spans="1:4" ht="30" customHeight="1" hidden="1">
      <c r="A66" s="16" t="s">
        <v>134</v>
      </c>
      <c r="B66" s="55" t="s">
        <v>198</v>
      </c>
      <c r="C66" s="19" t="s">
        <v>49</v>
      </c>
      <c r="D66" s="133">
        <f>D67</f>
        <v>150</v>
      </c>
    </row>
    <row r="67" spans="1:4" ht="15.75" hidden="1">
      <c r="A67" s="16"/>
      <c r="B67" s="35" t="s">
        <v>114</v>
      </c>
      <c r="C67" s="19" t="s">
        <v>49</v>
      </c>
      <c r="D67" s="134">
        <f>Ведомственная!G59</f>
        <v>150</v>
      </c>
    </row>
    <row r="68" spans="1:4" ht="60" hidden="1">
      <c r="A68" s="16" t="s">
        <v>135</v>
      </c>
      <c r="B68" s="18" t="s">
        <v>204</v>
      </c>
      <c r="C68" s="19" t="s">
        <v>49</v>
      </c>
      <c r="D68" s="133">
        <f>D69</f>
        <v>150</v>
      </c>
    </row>
    <row r="69" spans="1:4" ht="15.75" hidden="1">
      <c r="A69" s="16"/>
      <c r="B69" s="35" t="s">
        <v>114</v>
      </c>
      <c r="C69" s="19" t="s">
        <v>49</v>
      </c>
      <c r="D69" s="134">
        <f>Ведомственная!G61</f>
        <v>150</v>
      </c>
    </row>
    <row r="70" spans="1:4" ht="47.25" customHeight="1" hidden="1">
      <c r="A70" s="16" t="s">
        <v>136</v>
      </c>
      <c r="B70" s="25" t="s">
        <v>203</v>
      </c>
      <c r="C70" s="19" t="s">
        <v>49</v>
      </c>
      <c r="D70" s="133">
        <f>D71</f>
        <v>520</v>
      </c>
    </row>
    <row r="71" spans="1:4" ht="15.75" hidden="1">
      <c r="A71" s="16"/>
      <c r="B71" s="35" t="s">
        <v>114</v>
      </c>
      <c r="C71" s="19" t="s">
        <v>49</v>
      </c>
      <c r="D71" s="134">
        <f>Ведомственная!G63</f>
        <v>520</v>
      </c>
    </row>
    <row r="72" spans="1:4" ht="30" hidden="1">
      <c r="A72" s="16" t="s">
        <v>52</v>
      </c>
      <c r="B72" s="82" t="s">
        <v>210</v>
      </c>
      <c r="C72" s="19" t="s">
        <v>209</v>
      </c>
      <c r="D72" s="133" t="e">
        <f>D73</f>
        <v>#REF!</v>
      </c>
    </row>
    <row r="73" spans="1:4" ht="30" hidden="1">
      <c r="A73" s="16"/>
      <c r="B73" s="21" t="s">
        <v>163</v>
      </c>
      <c r="C73" s="19" t="s">
        <v>209</v>
      </c>
      <c r="D73" s="134" t="e">
        <f>Ведомственная!#REF!</f>
        <v>#REF!</v>
      </c>
    </row>
    <row r="74" spans="1:4" ht="15.75">
      <c r="A74" s="12" t="s">
        <v>30</v>
      </c>
      <c r="B74" s="145" t="s">
        <v>335</v>
      </c>
      <c r="C74" s="14" t="s">
        <v>336</v>
      </c>
      <c r="D74" s="133">
        <f>D75</f>
        <v>39.2</v>
      </c>
    </row>
    <row r="75" spans="1:4" ht="15.75">
      <c r="A75" s="16" t="s">
        <v>33</v>
      </c>
      <c r="B75" s="21" t="s">
        <v>337</v>
      </c>
      <c r="C75" s="19" t="s">
        <v>338</v>
      </c>
      <c r="D75" s="134">
        <f>'Разделы, подразделы, ЦС, группы'!F63</f>
        <v>39.2</v>
      </c>
    </row>
    <row r="76" spans="1:4" ht="15.75">
      <c r="A76" s="12" t="s">
        <v>36</v>
      </c>
      <c r="B76" s="13" t="s">
        <v>56</v>
      </c>
      <c r="C76" s="14" t="s">
        <v>55</v>
      </c>
      <c r="D76" s="133">
        <f>D77</f>
        <v>8386.5</v>
      </c>
    </row>
    <row r="77" spans="1:4" ht="15.75">
      <c r="A77" s="16" t="s">
        <v>37</v>
      </c>
      <c r="B77" s="18" t="s">
        <v>65</v>
      </c>
      <c r="C77" s="19" t="s">
        <v>66</v>
      </c>
      <c r="D77" s="134">
        <f>'Разделы, подразделы, ЦС, группы'!F67</f>
        <v>8386.5</v>
      </c>
    </row>
    <row r="78" spans="1:4" ht="15.75" hidden="1">
      <c r="A78" s="16"/>
      <c r="B78" s="29" t="s">
        <v>93</v>
      </c>
      <c r="C78" s="19" t="s">
        <v>66</v>
      </c>
      <c r="D78" s="133" t="e">
        <f>D79+D81</f>
        <v>#REF!</v>
      </c>
    </row>
    <row r="79" spans="1:4" ht="30" hidden="1">
      <c r="A79" s="16" t="s">
        <v>35</v>
      </c>
      <c r="B79" s="18" t="s">
        <v>127</v>
      </c>
      <c r="C79" s="19" t="s">
        <v>66</v>
      </c>
      <c r="D79" s="133">
        <f>D80</f>
        <v>3176.5</v>
      </c>
    </row>
    <row r="80" spans="1:4" ht="15.75" hidden="1">
      <c r="A80" s="16"/>
      <c r="B80" s="35" t="s">
        <v>114</v>
      </c>
      <c r="C80" s="19" t="s">
        <v>66</v>
      </c>
      <c r="D80" s="134">
        <f>Ведомственная!G72</f>
        <v>3176.5</v>
      </c>
    </row>
    <row r="81" spans="1:4" ht="30" hidden="1">
      <c r="A81" s="24" t="s">
        <v>180</v>
      </c>
      <c r="B81" s="18" t="s">
        <v>137</v>
      </c>
      <c r="C81" s="28" t="s">
        <v>66</v>
      </c>
      <c r="D81" s="133" t="e">
        <f>D82+D84</f>
        <v>#REF!</v>
      </c>
    </row>
    <row r="82" spans="1:4" ht="30" hidden="1">
      <c r="A82" s="33" t="s">
        <v>181</v>
      </c>
      <c r="B82" s="45" t="s">
        <v>138</v>
      </c>
      <c r="C82" s="28" t="s">
        <v>66</v>
      </c>
      <c r="D82" s="134" t="e">
        <f>D83</f>
        <v>#REF!</v>
      </c>
    </row>
    <row r="83" spans="1:4" ht="15.75" hidden="1">
      <c r="A83" s="33"/>
      <c r="B83" s="35" t="s">
        <v>114</v>
      </c>
      <c r="C83" s="28" t="s">
        <v>66</v>
      </c>
      <c r="D83" s="136" t="e">
        <f>Ведомственная!#REF!</f>
        <v>#REF!</v>
      </c>
    </row>
    <row r="84" spans="1:4" ht="46.5" customHeight="1" hidden="1">
      <c r="A84" s="33" t="s">
        <v>182</v>
      </c>
      <c r="B84" s="32" t="s">
        <v>165</v>
      </c>
      <c r="C84" s="28" t="s">
        <v>66</v>
      </c>
      <c r="D84" s="134" t="e">
        <f>D85</f>
        <v>#REF!</v>
      </c>
    </row>
    <row r="85" spans="1:4" ht="15.75" hidden="1">
      <c r="A85" s="33"/>
      <c r="B85" s="34" t="s">
        <v>114</v>
      </c>
      <c r="C85" s="28" t="s">
        <v>66</v>
      </c>
      <c r="D85" s="134" t="e">
        <f>Ведомственная!#REF!</f>
        <v>#REF!</v>
      </c>
    </row>
    <row r="86" spans="1:4" ht="15.75">
      <c r="A86" s="12" t="s">
        <v>38</v>
      </c>
      <c r="B86" s="29" t="s">
        <v>79</v>
      </c>
      <c r="C86" s="14" t="s">
        <v>75</v>
      </c>
      <c r="D86" s="133">
        <f>D87</f>
        <v>150</v>
      </c>
    </row>
    <row r="87" spans="1:4" ht="15.75">
      <c r="A87" s="16" t="s">
        <v>39</v>
      </c>
      <c r="B87" s="18" t="s">
        <v>78</v>
      </c>
      <c r="C87" s="19" t="s">
        <v>76</v>
      </c>
      <c r="D87" s="134">
        <f>D88</f>
        <v>150</v>
      </c>
    </row>
    <row r="88" spans="1:4" ht="30" hidden="1">
      <c r="A88" s="16" t="s">
        <v>81</v>
      </c>
      <c r="B88" s="18" t="s">
        <v>92</v>
      </c>
      <c r="C88" s="19" t="s">
        <v>76</v>
      </c>
      <c r="D88" s="134">
        <f>D89</f>
        <v>150</v>
      </c>
    </row>
    <row r="89" spans="1:4" ht="15.75" hidden="1">
      <c r="A89" s="12"/>
      <c r="B89" s="35" t="s">
        <v>114</v>
      </c>
      <c r="C89" s="19" t="s">
        <v>76</v>
      </c>
      <c r="D89" s="134">
        <f>Ведомственная!G79</f>
        <v>150</v>
      </c>
    </row>
    <row r="90" spans="1:4" ht="15.75">
      <c r="A90" s="12" t="s">
        <v>58</v>
      </c>
      <c r="B90" s="13" t="s">
        <v>63</v>
      </c>
      <c r="C90" s="14" t="s">
        <v>64</v>
      </c>
      <c r="D90" s="133">
        <f>D94+D91</f>
        <v>6977.9</v>
      </c>
    </row>
    <row r="91" spans="1:4" ht="15.75">
      <c r="A91" s="16" t="s">
        <v>59</v>
      </c>
      <c r="B91" s="32" t="s">
        <v>102</v>
      </c>
      <c r="C91" s="19" t="s">
        <v>100</v>
      </c>
      <c r="D91" s="134">
        <f>D92</f>
        <v>50</v>
      </c>
    </row>
    <row r="92" spans="1:4" ht="60" hidden="1">
      <c r="A92" s="16" t="s">
        <v>91</v>
      </c>
      <c r="B92" s="32" t="s">
        <v>101</v>
      </c>
      <c r="C92" s="19" t="s">
        <v>100</v>
      </c>
      <c r="D92" s="134">
        <f>D93</f>
        <v>50</v>
      </c>
    </row>
    <row r="93" spans="1:4" ht="15.75" hidden="1">
      <c r="A93" s="12"/>
      <c r="B93" s="35" t="s">
        <v>114</v>
      </c>
      <c r="C93" s="19" t="s">
        <v>100</v>
      </c>
      <c r="D93" s="134">
        <f>Ведомственная!G83</f>
        <v>50</v>
      </c>
    </row>
    <row r="94" spans="1:4" ht="15.75">
      <c r="A94" s="16" t="s">
        <v>212</v>
      </c>
      <c r="B94" s="25" t="s">
        <v>104</v>
      </c>
      <c r="C94" s="19" t="s">
        <v>103</v>
      </c>
      <c r="D94" s="134">
        <f>'Разделы, подразделы, ЦС, группы'!F83</f>
        <v>6927.9</v>
      </c>
    </row>
    <row r="95" spans="1:4" ht="45" hidden="1">
      <c r="A95" s="16" t="s">
        <v>184</v>
      </c>
      <c r="B95" s="56" t="s">
        <v>194</v>
      </c>
      <c r="C95" s="14" t="s">
        <v>103</v>
      </c>
      <c r="D95" s="133">
        <f>D96</f>
        <v>150</v>
      </c>
    </row>
    <row r="96" spans="1:4" ht="15.75" hidden="1">
      <c r="A96" s="12"/>
      <c r="B96" s="35" t="s">
        <v>114</v>
      </c>
      <c r="C96" s="14" t="s">
        <v>103</v>
      </c>
      <c r="D96" s="134">
        <f>Ведомственная!G89</f>
        <v>150</v>
      </c>
    </row>
    <row r="97" spans="1:4" ht="30" hidden="1">
      <c r="A97" s="16" t="s">
        <v>192</v>
      </c>
      <c r="B97" s="25" t="s">
        <v>202</v>
      </c>
      <c r="C97" s="19" t="s">
        <v>103</v>
      </c>
      <c r="D97" s="133">
        <f>D98</f>
        <v>150</v>
      </c>
    </row>
    <row r="98" spans="1:4" ht="15.75" hidden="1">
      <c r="A98" s="16"/>
      <c r="B98" s="35" t="s">
        <v>114</v>
      </c>
      <c r="C98" s="19" t="s">
        <v>103</v>
      </c>
      <c r="D98" s="134">
        <f>Ведомственная!G91</f>
        <v>150</v>
      </c>
    </row>
    <row r="99" spans="1:4" ht="15.75">
      <c r="A99" s="12" t="s">
        <v>69</v>
      </c>
      <c r="B99" s="13" t="s">
        <v>85</v>
      </c>
      <c r="C99" s="14" t="s">
        <v>40</v>
      </c>
      <c r="D99" s="133">
        <f>D100+D103</f>
        <v>14290.7</v>
      </c>
    </row>
    <row r="100" spans="1:4" ht="15.75">
      <c r="A100" s="24" t="s">
        <v>70</v>
      </c>
      <c r="B100" s="25" t="s">
        <v>60</v>
      </c>
      <c r="C100" s="19" t="s">
        <v>57</v>
      </c>
      <c r="D100" s="134">
        <f>D101</f>
        <v>7420.8</v>
      </c>
    </row>
    <row r="101" spans="1:4" ht="45" hidden="1">
      <c r="A101" s="24" t="s">
        <v>128</v>
      </c>
      <c r="B101" s="18" t="s">
        <v>201</v>
      </c>
      <c r="C101" s="14" t="s">
        <v>57</v>
      </c>
      <c r="D101" s="133">
        <f>D102</f>
        <v>7420.8</v>
      </c>
    </row>
    <row r="102" spans="1:4" ht="15.75" hidden="1">
      <c r="A102" s="24"/>
      <c r="B102" s="35" t="s">
        <v>114</v>
      </c>
      <c r="C102" s="19" t="s">
        <v>57</v>
      </c>
      <c r="D102" s="134">
        <f>Ведомственная!G95</f>
        <v>7420.8</v>
      </c>
    </row>
    <row r="103" spans="1:4" ht="15.75">
      <c r="A103" s="24" t="s">
        <v>207</v>
      </c>
      <c r="B103" s="35" t="s">
        <v>233</v>
      </c>
      <c r="C103" s="19" t="s">
        <v>235</v>
      </c>
      <c r="D103" s="134">
        <f>'Разделы, подразделы, ЦС, группы'!F95</f>
        <v>6869.9</v>
      </c>
    </row>
    <row r="104" spans="1:4" s="57" customFormat="1" ht="15.75">
      <c r="A104" s="12" t="s">
        <v>67</v>
      </c>
      <c r="B104" s="13" t="s">
        <v>42</v>
      </c>
      <c r="C104" s="14" t="s">
        <v>43</v>
      </c>
      <c r="D104" s="133">
        <f>D108+D105+D109</f>
        <v>12492.7</v>
      </c>
    </row>
    <row r="105" spans="1:4" s="57" customFormat="1" ht="15.75">
      <c r="A105" s="16" t="s">
        <v>61</v>
      </c>
      <c r="B105" s="25" t="s">
        <v>197</v>
      </c>
      <c r="C105" s="19" t="s">
        <v>196</v>
      </c>
      <c r="D105" s="134">
        <f>'Разделы, подразделы, ЦС, группы'!F100</f>
        <v>383.8</v>
      </c>
    </row>
    <row r="106" spans="1:4" s="57" customFormat="1" ht="30" hidden="1">
      <c r="A106" s="16" t="s">
        <v>71</v>
      </c>
      <c r="B106" s="18" t="s">
        <v>111</v>
      </c>
      <c r="C106" s="19" t="s">
        <v>196</v>
      </c>
      <c r="D106" s="134">
        <f>Ведомственная!G103</f>
        <v>383.8</v>
      </c>
    </row>
    <row r="107" spans="1:4" s="57" customFormat="1" ht="15.75" hidden="1">
      <c r="A107" s="16"/>
      <c r="B107" s="18" t="s">
        <v>116</v>
      </c>
      <c r="C107" s="19" t="s">
        <v>196</v>
      </c>
      <c r="D107" s="134">
        <f>Ведомственная!G103</f>
        <v>383.8</v>
      </c>
    </row>
    <row r="108" spans="1:4" s="57" customFormat="1" ht="15.75" hidden="1">
      <c r="A108" s="12" t="s">
        <v>67</v>
      </c>
      <c r="B108" s="29" t="s">
        <v>44</v>
      </c>
      <c r="C108" s="14" t="s">
        <v>45</v>
      </c>
      <c r="D108" s="133">
        <f>D110</f>
        <v>11036.6</v>
      </c>
    </row>
    <row r="109" spans="1:4" s="57" customFormat="1" ht="15.75">
      <c r="A109" s="16" t="s">
        <v>213</v>
      </c>
      <c r="B109" s="18" t="s">
        <v>231</v>
      </c>
      <c r="C109" s="19" t="s">
        <v>230</v>
      </c>
      <c r="D109" s="134">
        <f>'Разделы, подразделы, ЦС, группы'!F103</f>
        <v>1072.3000000000002</v>
      </c>
    </row>
    <row r="110" spans="1:4" s="57" customFormat="1" ht="15.75">
      <c r="A110" s="16" t="s">
        <v>228</v>
      </c>
      <c r="B110" s="18" t="s">
        <v>44</v>
      </c>
      <c r="C110" s="19" t="s">
        <v>45</v>
      </c>
      <c r="D110" s="134">
        <f>'Разделы, подразделы, ЦС, группы'!F106</f>
        <v>11036.6</v>
      </c>
    </row>
    <row r="111" spans="1:4" ht="45" hidden="1">
      <c r="A111" s="16" t="s">
        <v>62</v>
      </c>
      <c r="B111" s="31" t="s">
        <v>189</v>
      </c>
      <c r="C111" s="14" t="s">
        <v>45</v>
      </c>
      <c r="D111" s="133">
        <f>D112</f>
        <v>6645.1</v>
      </c>
    </row>
    <row r="112" spans="1:4" ht="15.75" hidden="1">
      <c r="A112" s="16"/>
      <c r="B112" s="20" t="s">
        <v>116</v>
      </c>
      <c r="C112" s="19" t="s">
        <v>45</v>
      </c>
      <c r="D112" s="134">
        <f>Ведомственная!G109</f>
        <v>6645.1</v>
      </c>
    </row>
    <row r="113" spans="1:4" ht="45" hidden="1">
      <c r="A113" s="16" t="s">
        <v>185</v>
      </c>
      <c r="B113" s="20" t="s">
        <v>164</v>
      </c>
      <c r="C113" s="14" t="s">
        <v>45</v>
      </c>
      <c r="D113" s="133">
        <f>D114</f>
        <v>4391.5</v>
      </c>
    </row>
    <row r="114" spans="1:4" ht="15.75" hidden="1">
      <c r="A114" s="16"/>
      <c r="B114" s="20" t="s">
        <v>116</v>
      </c>
      <c r="C114" s="19" t="s">
        <v>45</v>
      </c>
      <c r="D114" s="134">
        <f>Ведомственная!G111</f>
        <v>4391.5</v>
      </c>
    </row>
    <row r="115" spans="1:4" ht="15.75">
      <c r="A115" s="10" t="s">
        <v>72</v>
      </c>
      <c r="B115" s="29" t="s">
        <v>121</v>
      </c>
      <c r="C115" s="14" t="s">
        <v>123</v>
      </c>
      <c r="D115" s="137">
        <f>D117</f>
        <v>200</v>
      </c>
    </row>
    <row r="116" spans="1:4" ht="15.75">
      <c r="A116" s="24" t="s">
        <v>68</v>
      </c>
      <c r="B116" s="18" t="s">
        <v>166</v>
      </c>
      <c r="C116" s="19" t="s">
        <v>122</v>
      </c>
      <c r="D116" s="136">
        <f>D117</f>
        <v>200</v>
      </c>
    </row>
    <row r="117" spans="1:4" ht="75" customHeight="1" hidden="1">
      <c r="A117" s="16" t="s">
        <v>129</v>
      </c>
      <c r="B117" s="55" t="s">
        <v>193</v>
      </c>
      <c r="C117" s="19" t="s">
        <v>122</v>
      </c>
      <c r="D117" s="136">
        <f>D118</f>
        <v>200</v>
      </c>
    </row>
    <row r="118" spans="1:4" ht="15.75" hidden="1">
      <c r="A118" s="16"/>
      <c r="B118" s="35" t="s">
        <v>114</v>
      </c>
      <c r="C118" s="19" t="s">
        <v>122</v>
      </c>
      <c r="D118" s="136">
        <f>Ведомственная!G117</f>
        <v>200</v>
      </c>
    </row>
    <row r="119" spans="1:4" ht="15.75">
      <c r="A119" s="10" t="s">
        <v>77</v>
      </c>
      <c r="B119" s="29" t="s">
        <v>83</v>
      </c>
      <c r="C119" s="14" t="s">
        <v>84</v>
      </c>
      <c r="D119" s="133">
        <f>D120</f>
        <v>2440</v>
      </c>
    </row>
    <row r="120" spans="1:4" ht="15.75">
      <c r="A120" s="16" t="s">
        <v>73</v>
      </c>
      <c r="B120" s="25" t="s">
        <v>41</v>
      </c>
      <c r="C120" s="19" t="s">
        <v>82</v>
      </c>
      <c r="D120" s="134">
        <f>D121</f>
        <v>2440</v>
      </c>
    </row>
    <row r="121" spans="1:4" ht="30" hidden="1">
      <c r="A121" s="16" t="s">
        <v>74</v>
      </c>
      <c r="B121" s="18" t="s">
        <v>205</v>
      </c>
      <c r="C121" s="19" t="s">
        <v>82</v>
      </c>
      <c r="D121" s="133">
        <f>D122</f>
        <v>2440</v>
      </c>
    </row>
    <row r="122" spans="1:4" ht="15.75" hidden="1">
      <c r="A122" s="12"/>
      <c r="B122" s="35" t="s">
        <v>114</v>
      </c>
      <c r="C122" s="19" t="s">
        <v>82</v>
      </c>
      <c r="D122" s="134">
        <f>Ведомственная!G121</f>
        <v>2440</v>
      </c>
    </row>
    <row r="123" spans="1:4" s="91" customFormat="1" ht="16.5">
      <c r="A123" s="93"/>
      <c r="B123" s="87" t="s">
        <v>0</v>
      </c>
      <c r="C123" s="89"/>
      <c r="D123" s="135">
        <f>D15+D59+D76+D86+D90+D99+D104+D115+D119+D74</f>
        <v>63858.7</v>
      </c>
    </row>
    <row r="124" spans="1:4" ht="15.75">
      <c r="A124" s="38"/>
      <c r="B124" s="39"/>
      <c r="C124" s="40"/>
      <c r="D124" s="52"/>
    </row>
  </sheetData>
  <sheetProtection/>
  <mergeCells count="7">
    <mergeCell ref="A13:D13"/>
    <mergeCell ref="A11:D11"/>
    <mergeCell ref="A9:D9"/>
    <mergeCell ref="C5:D5"/>
    <mergeCell ref="A5:B5"/>
    <mergeCell ref="A10:D10"/>
    <mergeCell ref="A12:D12"/>
  </mergeCells>
  <printOptions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83" r:id="rId1"/>
  <rowBreaks count="3" manualBreakCount="3">
    <brk id="33" max="255" man="1"/>
    <brk id="48" max="255" man="1"/>
    <brk id="6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6">
      <selection activeCell="C22" sqref="C22"/>
    </sheetView>
  </sheetViews>
  <sheetFormatPr defaultColWidth="7.09765625" defaultRowHeight="15"/>
  <cols>
    <col min="1" max="1" width="49.09765625" style="95" customWidth="1"/>
    <col min="2" max="2" width="18.296875" style="95" customWidth="1"/>
    <col min="3" max="3" width="11.796875" style="95" customWidth="1"/>
    <col min="4" max="16384" width="7.09765625" style="95" customWidth="1"/>
  </cols>
  <sheetData>
    <row r="1" s="1" customFormat="1" ht="15">
      <c r="B1" s="94" t="s">
        <v>361</v>
      </c>
    </row>
    <row r="2" s="1" customFormat="1" ht="15">
      <c r="B2" s="96" t="s">
        <v>329</v>
      </c>
    </row>
    <row r="3" s="1" customFormat="1" ht="15">
      <c r="B3" s="96" t="s">
        <v>208</v>
      </c>
    </row>
    <row r="4" s="1" customFormat="1" ht="15">
      <c r="B4" s="96" t="s">
        <v>239</v>
      </c>
    </row>
    <row r="5" spans="2:3" s="1" customFormat="1" ht="15">
      <c r="B5" s="175" t="s">
        <v>88</v>
      </c>
      <c r="C5" s="175"/>
    </row>
    <row r="6" spans="2:3" s="1" customFormat="1" ht="15">
      <c r="B6" s="97" t="s">
        <v>379</v>
      </c>
      <c r="C6" s="59"/>
    </row>
    <row r="7" ht="12.75">
      <c r="B7" s="98"/>
    </row>
    <row r="9" spans="1:3" ht="20.25" customHeight="1">
      <c r="A9" s="155" t="s">
        <v>241</v>
      </c>
      <c r="B9" s="155"/>
      <c r="C9" s="155"/>
    </row>
    <row r="10" spans="1:3" ht="20.25" customHeight="1">
      <c r="A10" s="155" t="s">
        <v>186</v>
      </c>
      <c r="B10" s="155"/>
      <c r="C10" s="155"/>
    </row>
    <row r="11" spans="1:3" ht="20.25" customHeight="1">
      <c r="A11" s="155" t="s">
        <v>242</v>
      </c>
      <c r="B11" s="155"/>
      <c r="C11" s="155"/>
    </row>
    <row r="12" spans="1:3" ht="20.25" customHeight="1">
      <c r="A12" s="155" t="s">
        <v>243</v>
      </c>
      <c r="B12" s="155"/>
      <c r="C12" s="155"/>
    </row>
    <row r="13" spans="1:3" ht="20.25">
      <c r="A13" s="155" t="s">
        <v>328</v>
      </c>
      <c r="B13" s="155"/>
      <c r="C13" s="155"/>
    </row>
    <row r="14" spans="1:3" ht="12.75">
      <c r="A14" s="156"/>
      <c r="B14" s="156"/>
      <c r="C14" s="156"/>
    </row>
    <row r="15" spans="1:3" ht="25.5" customHeight="1">
      <c r="A15" s="99" t="s">
        <v>2</v>
      </c>
      <c r="B15" s="99" t="s">
        <v>240</v>
      </c>
      <c r="C15" s="99" t="s">
        <v>244</v>
      </c>
    </row>
    <row r="16" spans="1:3" s="101" customFormat="1" ht="37.5">
      <c r="A16" s="100" t="s">
        <v>245</v>
      </c>
      <c r="B16" s="102"/>
      <c r="C16" s="138">
        <f>C17</f>
        <v>216.89999999999418</v>
      </c>
    </row>
    <row r="17" spans="1:3" ht="33">
      <c r="A17" s="106" t="s">
        <v>246</v>
      </c>
      <c r="B17" s="107" t="s">
        <v>255</v>
      </c>
      <c r="C17" s="139">
        <f>C18</f>
        <v>216.89999999999418</v>
      </c>
    </row>
    <row r="18" spans="1:3" ht="31.5">
      <c r="A18" s="105" t="s">
        <v>247</v>
      </c>
      <c r="B18" s="108" t="s">
        <v>256</v>
      </c>
      <c r="C18" s="140">
        <f>C19+C23</f>
        <v>216.89999999999418</v>
      </c>
    </row>
    <row r="19" spans="1:3" ht="15.75">
      <c r="A19" s="103" t="s">
        <v>248</v>
      </c>
      <c r="B19" s="109" t="s">
        <v>257</v>
      </c>
      <c r="C19" s="141">
        <f>C20</f>
        <v>-63641.8</v>
      </c>
    </row>
    <row r="20" spans="1:3" ht="15.75">
      <c r="A20" s="103" t="s">
        <v>249</v>
      </c>
      <c r="B20" s="109" t="s">
        <v>258</v>
      </c>
      <c r="C20" s="141">
        <f>C21</f>
        <v>-63641.8</v>
      </c>
    </row>
    <row r="21" spans="1:3" ht="15.75">
      <c r="A21" s="103" t="s">
        <v>250</v>
      </c>
      <c r="B21" s="109" t="s">
        <v>259</v>
      </c>
      <c r="C21" s="141">
        <f>C22</f>
        <v>-63641.8</v>
      </c>
    </row>
    <row r="22" spans="1:3" ht="45.75" customHeight="1">
      <c r="A22" s="103" t="s">
        <v>351</v>
      </c>
      <c r="B22" s="109" t="s">
        <v>260</v>
      </c>
      <c r="C22" s="141">
        <f>-Доходы!C44</f>
        <v>-63641.8</v>
      </c>
    </row>
    <row r="23" spans="1:3" ht="15.75">
      <c r="A23" s="103" t="s">
        <v>251</v>
      </c>
      <c r="B23" s="109" t="s">
        <v>261</v>
      </c>
      <c r="C23" s="141">
        <f>C24</f>
        <v>63858.7</v>
      </c>
    </row>
    <row r="24" spans="1:3" ht="15.75">
      <c r="A24" s="103" t="s">
        <v>252</v>
      </c>
      <c r="B24" s="109" t="s">
        <v>262</v>
      </c>
      <c r="C24" s="141">
        <f>C25</f>
        <v>63858.7</v>
      </c>
    </row>
    <row r="25" spans="1:3" ht="15.75">
      <c r="A25" s="103" t="s">
        <v>253</v>
      </c>
      <c r="B25" s="109" t="s">
        <v>263</v>
      </c>
      <c r="C25" s="141">
        <f>C26</f>
        <v>63858.7</v>
      </c>
    </row>
    <row r="26" spans="1:3" ht="45.75" customHeight="1">
      <c r="A26" s="103" t="s">
        <v>254</v>
      </c>
      <c r="B26" s="109" t="s">
        <v>264</v>
      </c>
      <c r="C26" s="141">
        <f>'Разделы, подразделы'!D123</f>
        <v>63858.7</v>
      </c>
    </row>
    <row r="30" ht="12.75">
      <c r="C30" s="104"/>
    </row>
  </sheetData>
  <sheetProtection/>
  <mergeCells count="7">
    <mergeCell ref="A12:C12"/>
    <mergeCell ref="A14:C14"/>
    <mergeCell ref="A13:C13"/>
    <mergeCell ref="B5:C5"/>
    <mergeCell ref="A9:C9"/>
    <mergeCell ref="A10:C10"/>
    <mergeCell ref="A11:C1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2022-02-16T15:23:35Z</cp:lastPrinted>
  <dcterms:created xsi:type="dcterms:W3CDTF">2006-02-14T14:57:27Z</dcterms:created>
  <dcterms:modified xsi:type="dcterms:W3CDTF">2022-02-18T11:33:38Z</dcterms:modified>
  <cp:category/>
  <cp:version/>
  <cp:contentType/>
  <cp:contentStatus/>
</cp:coreProperties>
</file>