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ЦС'!$B$27</definedName>
  </definedNames>
  <calcPr fullCalcOnLoad="1" refMode="R1C1"/>
</workbook>
</file>

<file path=xl/sharedStrings.xml><?xml version="1.0" encoding="utf-8"?>
<sst xmlns="http://schemas.openxmlformats.org/spreadsheetml/2006/main" count="1608" uniqueCount="458">
  <si>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</si>
  <si>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</si>
  <si>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</si>
  <si>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</si>
  <si>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</si>
  <si>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</si>
  <si>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</si>
  <si>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</si>
  <si>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</si>
  <si>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</si>
  <si>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</si>
  <si>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</si>
  <si>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</si>
  <si>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</si>
  <si>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</si>
  <si>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</si>
  <si>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</si>
  <si>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</si>
  <si>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</si>
  <si>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</si>
  <si>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</si>
  <si>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</si>
  <si>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</si>
  <si>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</si>
  <si>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</si>
  <si>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</si>
  <si>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</si>
  <si>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</si>
  <si>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</si>
  <si>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</si>
  <si>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</si>
  <si>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</si>
  <si>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</si>
  <si>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</si>
  <si>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</si>
  <si>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</si>
  <si>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</si>
  <si>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</si>
  <si>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</si>
  <si>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</si>
  <si>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</si>
  <si>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</si>
  <si>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</si>
  <si>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</si>
  <si>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</si>
  <si>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</si>
  <si>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</si>
  <si>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</si>
  <si>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</si>
  <si>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</si>
  <si>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</si>
  <si>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</si>
  <si>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</si>
  <si>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</si>
  <si>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</si>
  <si>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</si>
  <si>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</si>
  <si>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</si>
  <si>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</si>
  <si>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</si>
  <si>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</si>
  <si>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</si>
  <si>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</si>
  <si>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</si>
  <si>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</si>
  <si>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</si>
  <si>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</si>
  <si>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</si>
  <si>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</si>
  <si>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</si>
  <si>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</si>
  <si>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</si>
  <si>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</si>
  <si>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</si>
  <si>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</si>
  <si>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</si>
  <si>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</si>
  <si>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</si>
  <si>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</si>
  <si>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</si>
  <si>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</si>
  <si>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</si>
  <si>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</si>
  <si>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</si>
  <si>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</si>
  <si>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</si>
  <si>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</si>
  <si>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</si>
  <si>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</si>
  <si>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</si>
  <si>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</si>
  <si>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</si>
  <si>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</si>
  <si>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</si>
  <si>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</si>
  <si>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</si>
  <si>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</si>
  <si>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</si>
  <si>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</si>
  <si>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</si>
  <si>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</si>
  <si>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</si>
  <si>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</si>
  <si>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</si>
  <si>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</si>
  <si>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</si>
  <si>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</si>
  <si>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</si>
  <si>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</si>
  <si>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</si>
  <si>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</si>
  <si>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</si>
  <si>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</si>
  <si>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</si>
  <si>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</si>
  <si>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</si>
  <si>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</si>
  <si>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</si>
  <si>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</si>
  <si>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</si>
  <si>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</si>
  <si>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</si>
  <si>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</si>
  <si>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</si>
  <si>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</si>
  <si>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</si>
  <si>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</si>
  <si>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</si>
  <si>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</si>
  <si>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</si>
  <si>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</si>
  <si>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</si>
  <si>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</si>
  <si>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</si>
  <si>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</si>
  <si>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</si>
  <si>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</si>
  <si>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</si>
  <si>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</si>
  <si>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</si>
  <si>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</si>
  <si>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</si>
  <si>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</si>
  <si>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</si>
  <si>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</si>
  <si>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</si>
  <si>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</si>
  <si>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</si>
  <si>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</si>
  <si>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</si>
  <si>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</si>
  <si>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</si>
  <si>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</si>
  <si>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</si>
  <si>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</si>
  <si>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</si>
  <si>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</si>
  <si>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</si>
  <si>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</si>
  <si>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</si>
  <si>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</si>
  <si>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</si>
  <si>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</si>
  <si>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</si>
  <si>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</si>
  <si>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</si>
  <si>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</si>
  <si>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</si>
  <si>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</si>
  <si>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</si>
  <si>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</si>
  <si>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</si>
  <si>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</si>
  <si>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</si>
  <si>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</si>
  <si>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</si>
  <si>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</si>
  <si>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</si>
  <si>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</si>
  <si>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</si>
  <si>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</si>
  <si>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</si>
  <si>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</si>
  <si>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</si>
  <si>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</si>
  <si>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</si>
  <si>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</si>
  <si>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</si>
  <si>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</si>
  <si>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</si>
  <si>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</si>
  <si>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</si>
  <si>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</si>
  <si>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</si>
  <si>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</si>
  <si>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</si>
  <si>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</si>
  <si>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</si>
  <si>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</si>
  <si>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</si>
  <si>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</si>
  <si>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</si>
  <si>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</si>
  <si>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</si>
  <si>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</si>
  <si>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</si>
  <si>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</si>
  <si>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</si>
  <si>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</si>
  <si>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</si>
  <si>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</si>
  <si>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</si>
  <si>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</si>
  <si>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</si>
  <si>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</si>
  <si>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</si>
  <si>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</si>
  <si>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</si>
  <si>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</si>
  <si>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</si>
  <si>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</si>
  <si>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</si>
  <si>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</si>
  <si>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</si>
  <si>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</si>
  <si>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</si>
  <si>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</si>
  <si>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</si>
  <si>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</si>
  <si>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</si>
  <si>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</si>
  <si>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</si>
  <si>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</si>
  <si>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</si>
  <si>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</si>
  <si>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</si>
  <si>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</si>
  <si>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</si>
  <si>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</si>
  <si>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</si>
  <si>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</si>
  <si>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</si>
  <si>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</si>
  <si>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</si>
  <si>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</si>
  <si>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</si>
  <si>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</si>
  <si>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</si>
  <si>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</si>
  <si>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</si>
  <si>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</si>
  <si>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</si>
  <si>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</si>
  <si>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</si>
  <si>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</si>
  <si>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</si>
  <si>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</si>
  <si>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</si>
  <si>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</si>
  <si>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</si>
  <si>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</si>
  <si>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</si>
  <si>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</si>
  <si>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</si>
  <si>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</si>
  <si>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</si>
  <si>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</si>
  <si>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</si>
  <si>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</si>
  <si>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</si>
  <si>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</si>
  <si>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</si>
  <si>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</si>
  <si>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</si>
  <si>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</si>
  <si>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</si>
  <si>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</si>
  <si>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</si>
  <si>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</si>
  <si>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</si>
  <si>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</si>
  <si>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</si>
  <si>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</si>
  <si>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</si>
  <si>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</si>
  <si>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</si>
  <si>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</si>
  <si>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</si>
  <si>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</si>
  <si>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</si>
  <si>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</si>
  <si>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</si>
  <si>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</si>
  <si>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</si>
  <si>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</si>
  <si>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</si>
  <si>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</si>
  <si>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</si>
  <si>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</si>
  <si>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</si>
  <si>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</si>
  <si>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</si>
  <si>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</si>
  <si>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</si>
  <si>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</si>
  <si>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</si>
  <si>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</si>
  <si>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Приложение № 5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</si>
  <si>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</si>
  <si>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</si>
  <si>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</si>
  <si>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</si>
  <si>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</si>
  <si>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</si>
  <si>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</si>
  <si>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</si>
  <si>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</si>
  <si>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</si>
  <si>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</si>
  <si>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</si>
  <si>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</si>
  <si>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</si>
  <si>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</si>
  <si>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</si>
  <si>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</si>
  <si>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</si>
  <si>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</si>
  <si>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</si>
  <si>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</si>
  <si>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</si>
  <si>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</si>
  <si>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Ведомственная структура расходов бюджета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</si>
  <si>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</si>
  <si>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</si>
  <si>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</si>
  <si>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</si>
  <si>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</si>
  <si>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>4310300450</t>
  </si>
  <si>
    <t>5.3.2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</si>
  <si>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</si>
  <si>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</si>
  <si>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</si>
  <si>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</si>
  <si>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</si>
  <si>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</si>
  <si>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</si>
  <si>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</si>
  <si>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</si>
  <si>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</si>
  <si>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</si>
  <si>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</si>
  <si>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</si>
  <si>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</si>
  <si>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</si>
  <si>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</si>
  <si>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</si>
  <si>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</si>
  <si>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</si>
  <si>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</si>
  <si>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</si>
  <si>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</si>
  <si>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</si>
  <si>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</si>
  <si>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</si>
  <si>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</si>
  <si>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</si>
  <si>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Факт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</si>
  <si>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</si>
  <si>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</si>
  <si>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</si>
  <si>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</si>
  <si>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</si>
  <si>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</si>
  <si>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</si>
  <si>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</si>
  <si>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</si>
  <si>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</si>
  <si>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</si>
  <si>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</si>
  <si>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</si>
  <si>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>Приложение № 6</t>
  </si>
  <si>
    <t>по разделам, подразделам классификации расходов бюджетов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</si>
  <si>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</si>
  <si>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</si>
  <si>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</si>
  <si>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</si>
  <si>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</si>
  <si>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815 1 16 90030 03 0100 140</t>
  </si>
  <si>
    <t>2.3.4</t>
  </si>
  <si>
    <t>1.8.2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</si>
  <si>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</si>
  <si>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</si>
  <si>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</si>
  <si>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</si>
  <si>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</si>
  <si>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</si>
  <si>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</si>
  <si>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</si>
  <si>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</si>
  <si>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</si>
  <si>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</si>
  <si>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</si>
  <si>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</si>
  <si>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</si>
  <si>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10.1.2</t>
  </si>
  <si>
    <t>12</t>
  </si>
  <si>
    <t>13.1</t>
  </si>
  <si>
    <t>13.1.1</t>
  </si>
  <si>
    <t>на 2019 год</t>
  </si>
  <si>
    <t>Муниципальная программа "Участие в организации и финансировании временного трудоустройства отдельных категорий граждан"</t>
  </si>
  <si>
    <t xml:space="preserve">на 2019 год </t>
  </si>
  <si>
    <t>6.2</t>
  </si>
  <si>
    <t>8.2</t>
  </si>
  <si>
    <t>(тыс. руб.)</t>
  </si>
  <si>
    <t>Плановый период</t>
  </si>
  <si>
    <t>2020 год</t>
  </si>
  <si>
    <t>2021 год</t>
  </si>
  <si>
    <t>Сумма,                    тыс. руб.</t>
  </si>
  <si>
    <t>Сумма,              тыс. руб.</t>
  </si>
  <si>
    <t>Сумма,                        тыс. руб.</t>
  </si>
  <si>
    <t>Сумма,                                тыс. руб.</t>
  </si>
  <si>
    <t>Сумма,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</si>
  <si>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</si>
  <si>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</si>
  <si>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</si>
  <si>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</si>
  <si>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</si>
  <si>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</si>
  <si>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</si>
  <si>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</si>
  <si>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</si>
  <si>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</si>
  <si>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</si>
  <si>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</si>
  <si>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</si>
  <si>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</si>
  <si>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 xml:space="preserve">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</si>
  <si>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к Решению</t>
  </si>
  <si>
    <t>от 21.11.2018 № 130/92</t>
  </si>
  <si>
    <t>Прочие дотации бюджетам внутригородских муниципальных образований городов федерального значения Москвы и Санкт-Петербурга</t>
  </si>
  <si>
    <t>Дотации бюджетам субъектов Российской Федерации и муниципальных образований</t>
  </si>
  <si>
    <t>000 2 02 20000 00 0000 150</t>
  </si>
  <si>
    <t>000 2 02 29999 00 0000 150</t>
  </si>
  <si>
    <t>901 2 02 29999 03 0000 150</t>
  </si>
  <si>
    <t>000 2 02 30000 00 0000 150</t>
  </si>
  <si>
    <t>000 2 02 30024 00 0000 150</t>
  </si>
  <si>
    <t>901 2 02 30024 03 0000 150</t>
  </si>
  <si>
    <t>901 2 02 30024 03 0100 150</t>
  </si>
  <si>
    <t>901 2 02 30024 03 0200 150</t>
  </si>
  <si>
    <t>000 2 02 30027 00 0000 150</t>
  </si>
  <si>
    <t>901 2 02 30027 03 0000 150</t>
  </si>
  <si>
    <t>901 2 02 30027 03 0100 150</t>
  </si>
  <si>
    <t>901 2 02 30027 03 0200 150</t>
  </si>
  <si>
    <t>000 2 02 01000 00 0000 150</t>
  </si>
  <si>
    <t>000 2 02 00000 00 0000 000</t>
  </si>
  <si>
    <t>000 2 02 01999 03 0000 150</t>
  </si>
  <si>
    <t>000 2 02 01999 00 0000 150</t>
  </si>
  <si>
    <t>Прочие дотации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</si>
</sst>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4" borderId="10" xfId="0" applyFont="1" applyFill="1" applyBorder="1" applyAlignment="1">
      <alignment/>
    </xf>
    <xf numFmtId="0" fontId="9" fillId="4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5" applyFont="1" applyAlignment="1">
      <alignment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1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49" fontId="9" fillId="0" borderId="10" xfId="53" applyNumberFormat="1" applyFont="1" applyBorder="1" applyAlignment="1">
      <alignment horizontal="center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2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3" fillId="0" borderId="0" xfId="0" applyFont="1" applyAlignment="1">
      <alignment/>
    </xf>
    <xf numFmtId="4" fontId="9" fillId="0" borderId="0" xfId="54" applyNumberFormat="1" applyFont="1" applyAlignment="1">
      <alignment horizontal="right"/>
      <protection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4" borderId="10" xfId="0" applyNumberFormat="1" applyFont="1" applyFill="1" applyBorder="1" applyAlignment="1">
      <alignment horizontal="right" vertical="center" wrapText="1"/>
    </xf>
    <xf numFmtId="4" fontId="9" fillId="4" borderId="10" xfId="54" applyNumberFormat="1" applyFont="1" applyFill="1" applyBorder="1" applyAlignment="1">
      <alignment horizontal="right" vertical="center"/>
      <protection/>
    </xf>
    <xf numFmtId="4" fontId="14" fillId="0" borderId="10" xfId="54" applyNumberFormat="1" applyFont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54" applyFont="1" applyAlignment="1">
      <alignment horizontal="center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9" fillId="4" borderId="11" xfId="0" applyFont="1" applyFill="1" applyBorder="1" applyAlignment="1">
      <alignment/>
    </xf>
    <xf numFmtId="4" fontId="14" fillId="0" borderId="10" xfId="54" applyNumberFormat="1" applyFont="1" applyBorder="1">
      <alignment/>
      <protection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4" borderId="10" xfId="0" applyNumberFormat="1" applyFont="1" applyFill="1" applyBorder="1" applyAlignment="1">
      <alignment vertical="center" wrapText="1"/>
    </xf>
    <xf numFmtId="4" fontId="9" fillId="4" borderId="10" xfId="54" applyNumberFormat="1" applyFont="1" applyFill="1" applyBorder="1" applyAlignment="1">
      <alignment vertical="center"/>
      <protection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vertical="justify" wrapText="1"/>
    </xf>
    <xf numFmtId="0" fontId="18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8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8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8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center" wrapText="1"/>
    </xf>
    <xf numFmtId="0" fontId="14" fillId="0" borderId="0" xfId="54" applyFont="1" applyAlignment="1">
      <alignment horizontal="right"/>
      <protection/>
    </xf>
    <xf numFmtId="0" fontId="9" fillId="0" borderId="0" xfId="55" applyFont="1" applyFill="1">
      <alignment/>
      <protection/>
    </xf>
    <xf numFmtId="0" fontId="9" fillId="0" borderId="10" xfId="0" applyFont="1" applyBorder="1" applyAlignment="1">
      <alignment horizontal="center" vertical="center"/>
    </xf>
    <xf numFmtId="49" fontId="18" fillId="0" borderId="10" xfId="53" applyNumberFormat="1" applyFont="1" applyBorder="1" applyAlignment="1">
      <alignment horizontal="left" vertical="center" wrapText="1" indent="1"/>
      <protection/>
    </xf>
    <xf numFmtId="0" fontId="0" fillId="0" borderId="11" xfId="0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0" borderId="0" xfId="53" applyFont="1" applyAlignment="1">
      <alignment horizontal="left" indent="5"/>
      <protection/>
    </xf>
    <xf numFmtId="0" fontId="0" fillId="0" borderId="0" xfId="0" applyAlignment="1">
      <alignment horizontal="left" indent="5"/>
    </xf>
    <xf numFmtId="0" fontId="9" fillId="0" borderId="0" xfId="53" applyFont="1" applyFill="1" applyAlignment="1">
      <alignment horizontal="left" indent="5"/>
      <protection/>
    </xf>
    <xf numFmtId="0" fontId="0" fillId="0" borderId="0" xfId="0" applyFill="1" applyAlignment="1">
      <alignment horizontal="left" indent="5"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4" fontId="14" fillId="0" borderId="14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 wrapText="1" indent="8"/>
      <protection/>
    </xf>
    <xf numFmtId="0" fontId="9" fillId="0" borderId="0" xfId="53" applyFont="1" applyFill="1" applyBorder="1" applyAlignment="1">
      <alignment horizontal="left" wrapText="1" indent="8"/>
      <protection/>
    </xf>
    <xf numFmtId="0" fontId="9" fillId="0" borderId="0" xfId="53" applyFont="1" applyFill="1" applyAlignment="1">
      <alignment horizontal="left" indent="8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Border="1" applyAlignment="1">
      <alignment horizontal="lef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SheetLayoutView="100" zoomScalePageLayoutView="0" workbookViewId="0" topLeftCell="A63">
      <selection activeCell="A68" sqref="A68"/>
    </sheetView>
  </sheetViews>
  <sheetFormatPr defaultColWidth="7.09765625" defaultRowHeight="15"/>
  <cols>
    <col min="1" max="1" width="52" style="18" customWidth="1"/>
    <col min="2" max="2" width="15.796875" style="18" customWidth="1"/>
    <col min="3" max="3" width="10.19921875" style="90" customWidth="1"/>
    <col min="4" max="4" width="10.19921875" style="90" hidden="1" customWidth="1"/>
    <col min="5" max="5" width="10.19921875" style="116" hidden="1" customWidth="1"/>
    <col min="6" max="6" width="7.09765625" style="18" hidden="1" customWidth="1"/>
    <col min="7" max="16384" width="7.09765625" style="18" customWidth="1"/>
  </cols>
  <sheetData>
    <row r="1" spans="1:5" ht="15">
      <c r="A1" s="17"/>
      <c r="B1" s="16" t="s">
        <v>322</v>
      </c>
      <c r="D1" s="89"/>
      <c r="E1" s="115"/>
    </row>
    <row r="2" spans="1:5" ht="12.75" customHeight="1">
      <c r="A2" s="17"/>
      <c r="B2" s="19" t="s">
        <v>437</v>
      </c>
      <c r="D2" s="89"/>
      <c r="E2" s="115"/>
    </row>
    <row r="3" spans="1:5" ht="12.75" customHeight="1">
      <c r="A3" s="17"/>
      <c r="B3" s="19" t="s">
        <v>386</v>
      </c>
      <c r="D3" s="89"/>
      <c r="E3" s="115"/>
    </row>
    <row r="4" spans="2:5" ht="15">
      <c r="B4" s="19" t="s">
        <v>131</v>
      </c>
      <c r="D4" s="89"/>
      <c r="E4" s="115"/>
    </row>
    <row r="5" spans="1:5" ht="15">
      <c r="A5" s="17"/>
      <c r="B5" s="19" t="s">
        <v>92</v>
      </c>
      <c r="D5" s="89"/>
      <c r="E5" s="115"/>
    </row>
    <row r="6" ht="15">
      <c r="B6" s="159" t="s">
        <v>438</v>
      </c>
    </row>
    <row r="7" ht="12.75">
      <c r="B7" s="20"/>
    </row>
    <row r="8" ht="12.75">
      <c r="B8" s="20"/>
    </row>
    <row r="9" spans="1:5" ht="20.25">
      <c r="A9" s="175" t="s">
        <v>324</v>
      </c>
      <c r="B9" s="175"/>
      <c r="C9" s="175"/>
      <c r="D9" s="176"/>
      <c r="E9" s="176"/>
    </row>
    <row r="10" spans="1:5" ht="20.25" customHeight="1">
      <c r="A10" s="175" t="s">
        <v>325</v>
      </c>
      <c r="B10" s="175"/>
      <c r="C10" s="175"/>
      <c r="D10" s="176"/>
      <c r="E10" s="176"/>
    </row>
    <row r="11" spans="1:5" ht="20.25" customHeight="1">
      <c r="A11" s="175" t="s">
        <v>327</v>
      </c>
      <c r="B11" s="175"/>
      <c r="C11" s="175"/>
      <c r="D11" s="176"/>
      <c r="E11" s="176"/>
    </row>
    <row r="12" spans="1:5" ht="20.25" customHeight="1">
      <c r="A12" s="175" t="s">
        <v>410</v>
      </c>
      <c r="B12" s="175"/>
      <c r="C12" s="175"/>
      <c r="D12" s="176"/>
      <c r="E12" s="176"/>
    </row>
    <row r="13" spans="1:5" ht="12.75">
      <c r="A13" s="173"/>
      <c r="B13" s="174"/>
      <c r="C13" s="174"/>
      <c r="D13" s="157"/>
      <c r="E13" s="158" t="s">
        <v>413</v>
      </c>
    </row>
    <row r="14" spans="1:5" ht="15.75">
      <c r="A14" s="169" t="s">
        <v>2</v>
      </c>
      <c r="B14" s="169" t="s">
        <v>132</v>
      </c>
      <c r="C14" s="172" t="s">
        <v>417</v>
      </c>
      <c r="D14" s="167" t="s">
        <v>414</v>
      </c>
      <c r="E14" s="168"/>
    </row>
    <row r="15" spans="1:6" ht="27.75" customHeight="1">
      <c r="A15" s="170"/>
      <c r="B15" s="171"/>
      <c r="C15" s="171"/>
      <c r="D15" s="95" t="s">
        <v>415</v>
      </c>
      <c r="E15" s="95" t="s">
        <v>416</v>
      </c>
      <c r="F15" s="95" t="s">
        <v>366</v>
      </c>
    </row>
    <row r="16" spans="1:6" ht="19.5" customHeight="1">
      <c r="A16" s="1" t="s">
        <v>133</v>
      </c>
      <c r="B16" s="2" t="s">
        <v>134</v>
      </c>
      <c r="C16" s="91">
        <f>C17+C38+C43</f>
        <v>45045.700000000004</v>
      </c>
      <c r="D16" s="91">
        <f>D17+D38+D43</f>
        <v>52424.4</v>
      </c>
      <c r="E16" s="117">
        <f>E17+E38+E43</f>
        <v>59934.4</v>
      </c>
      <c r="F16" s="27"/>
    </row>
    <row r="17" spans="1:6" ht="15.75">
      <c r="A17" s="3" t="s">
        <v>135</v>
      </c>
      <c r="B17" s="4" t="s">
        <v>136</v>
      </c>
      <c r="C17" s="91">
        <f>C18+C26+C29</f>
        <v>42238.9</v>
      </c>
      <c r="D17" s="91">
        <f>D18+D26+D29</f>
        <v>49508.4</v>
      </c>
      <c r="E17" s="117">
        <f>E18+E26+E29</f>
        <v>56900.3</v>
      </c>
      <c r="F17" s="91"/>
    </row>
    <row r="18" spans="1:6" ht="33.75" customHeight="1">
      <c r="A18" s="11" t="s">
        <v>137</v>
      </c>
      <c r="B18" s="4" t="s">
        <v>138</v>
      </c>
      <c r="C18" s="92">
        <f>C19+C22+C25</f>
        <v>25004.4</v>
      </c>
      <c r="D18" s="92">
        <f>D19+D22+D25</f>
        <v>29307.4</v>
      </c>
      <c r="E18" s="118">
        <f>E19+E22+E25</f>
        <v>34506.1</v>
      </c>
      <c r="F18" s="27"/>
    </row>
    <row r="19" spans="1:6" ht="31.5">
      <c r="A19" s="5" t="s">
        <v>139</v>
      </c>
      <c r="B19" s="4" t="s">
        <v>235</v>
      </c>
      <c r="C19" s="91">
        <f>C20+C21</f>
        <v>16601</v>
      </c>
      <c r="D19" s="91">
        <f>D20+D21</f>
        <v>19458</v>
      </c>
      <c r="E19" s="117">
        <f>E20+E21</f>
        <v>22909</v>
      </c>
      <c r="F19" s="27"/>
    </row>
    <row r="20" spans="1:6" ht="31.5">
      <c r="A20" s="5" t="s">
        <v>139</v>
      </c>
      <c r="B20" s="4" t="s">
        <v>140</v>
      </c>
      <c r="C20" s="92">
        <v>16600</v>
      </c>
      <c r="D20" s="92">
        <v>19457</v>
      </c>
      <c r="E20" s="118">
        <v>22908</v>
      </c>
      <c r="F20" s="114">
        <v>21089.08</v>
      </c>
    </row>
    <row r="21" spans="1:6" ht="47.25" customHeight="1">
      <c r="A21" s="5" t="s">
        <v>345</v>
      </c>
      <c r="B21" s="4" t="s">
        <v>346</v>
      </c>
      <c r="C21" s="92">
        <v>1</v>
      </c>
      <c r="D21" s="92">
        <v>1</v>
      </c>
      <c r="E21" s="118">
        <v>1</v>
      </c>
      <c r="F21" s="27">
        <v>1.61</v>
      </c>
    </row>
    <row r="22" spans="1:6" ht="47.25">
      <c r="A22" s="5" t="s">
        <v>141</v>
      </c>
      <c r="B22" s="4" t="s">
        <v>236</v>
      </c>
      <c r="C22" s="91">
        <f>C23+C24</f>
        <v>8401</v>
      </c>
      <c r="D22" s="91">
        <f>D23+D24</f>
        <v>9847</v>
      </c>
      <c r="E22" s="117">
        <f>E23+E24</f>
        <v>11594.7</v>
      </c>
      <c r="F22" s="27"/>
    </row>
    <row r="23" spans="1:6" ht="63">
      <c r="A23" s="5" t="s">
        <v>347</v>
      </c>
      <c r="B23" s="4" t="s">
        <v>142</v>
      </c>
      <c r="C23" s="92">
        <v>8400</v>
      </c>
      <c r="D23" s="92">
        <v>9846</v>
      </c>
      <c r="E23" s="118">
        <v>11593.7</v>
      </c>
      <c r="F23" s="27">
        <v>9648.83</v>
      </c>
    </row>
    <row r="24" spans="1:6" ht="47.25" customHeight="1">
      <c r="A24" s="5" t="s">
        <v>355</v>
      </c>
      <c r="B24" s="4" t="s">
        <v>348</v>
      </c>
      <c r="C24" s="92">
        <v>1</v>
      </c>
      <c r="D24" s="92">
        <v>1</v>
      </c>
      <c r="E24" s="118">
        <v>1</v>
      </c>
      <c r="F24" s="27">
        <v>1.67</v>
      </c>
    </row>
    <row r="25" spans="1:6" ht="47.25">
      <c r="A25" s="5" t="s">
        <v>356</v>
      </c>
      <c r="B25" s="4" t="s">
        <v>339</v>
      </c>
      <c r="C25" s="91">
        <v>2.4</v>
      </c>
      <c r="D25" s="91">
        <v>2.4</v>
      </c>
      <c r="E25" s="117">
        <v>2.4</v>
      </c>
      <c r="F25" s="27">
        <v>-123.12</v>
      </c>
    </row>
    <row r="26" spans="1:6" ht="31.5">
      <c r="A26" s="5" t="s">
        <v>143</v>
      </c>
      <c r="B26" s="4" t="s">
        <v>237</v>
      </c>
      <c r="C26" s="91">
        <f>C27+C28</f>
        <v>10363.5</v>
      </c>
      <c r="D26" s="91">
        <f>D27+D28</f>
        <v>12147</v>
      </c>
      <c r="E26" s="91">
        <f>E27+E28</f>
        <v>10782.2</v>
      </c>
      <c r="F26" s="27"/>
    </row>
    <row r="27" spans="1:6" ht="31.5">
      <c r="A27" s="5" t="s">
        <v>143</v>
      </c>
      <c r="B27" s="4" t="s">
        <v>144</v>
      </c>
      <c r="C27" s="92">
        <v>10362.5</v>
      </c>
      <c r="D27" s="92">
        <v>12146</v>
      </c>
      <c r="E27" s="118">
        <v>10781.2</v>
      </c>
      <c r="F27" s="27">
        <v>7762.76</v>
      </c>
    </row>
    <row r="28" spans="1:6" ht="47.25">
      <c r="A28" s="5" t="s">
        <v>364</v>
      </c>
      <c r="B28" s="4" t="s">
        <v>365</v>
      </c>
      <c r="C28" s="92">
        <v>1</v>
      </c>
      <c r="D28" s="92">
        <v>1</v>
      </c>
      <c r="E28" s="118">
        <v>1</v>
      </c>
      <c r="F28" s="27">
        <v>0.8</v>
      </c>
    </row>
    <row r="29" spans="1:6" ht="31.5">
      <c r="A29" s="5" t="s">
        <v>145</v>
      </c>
      <c r="B29" s="4" t="s">
        <v>238</v>
      </c>
      <c r="C29" s="91">
        <f>C30</f>
        <v>6871</v>
      </c>
      <c r="D29" s="91">
        <f>D30</f>
        <v>8054</v>
      </c>
      <c r="E29" s="91">
        <f>E30</f>
        <v>11612</v>
      </c>
      <c r="F29" s="27"/>
    </row>
    <row r="30" spans="1:6" ht="47.25">
      <c r="A30" s="5" t="s">
        <v>222</v>
      </c>
      <c r="B30" s="6" t="s">
        <v>146</v>
      </c>
      <c r="C30" s="92">
        <v>6871</v>
      </c>
      <c r="D30" s="92">
        <v>8054</v>
      </c>
      <c r="E30" s="118">
        <v>11612</v>
      </c>
      <c r="F30" s="27">
        <v>1188.19</v>
      </c>
    </row>
    <row r="31" spans="1:6" ht="47.25" customHeight="1" hidden="1">
      <c r="A31" s="3" t="s">
        <v>147</v>
      </c>
      <c r="B31" s="4" t="s">
        <v>148</v>
      </c>
      <c r="C31" s="91">
        <v>0</v>
      </c>
      <c r="D31" s="91">
        <v>15.8</v>
      </c>
      <c r="E31" s="117">
        <v>15.8</v>
      </c>
      <c r="F31" s="27"/>
    </row>
    <row r="32" spans="1:6" ht="51" customHeight="1" hidden="1">
      <c r="A32" s="5" t="s">
        <v>149</v>
      </c>
      <c r="B32" s="4" t="s">
        <v>150</v>
      </c>
      <c r="C32" s="92">
        <v>0</v>
      </c>
      <c r="D32" s="92">
        <v>15.8</v>
      </c>
      <c r="E32" s="118">
        <v>15.8</v>
      </c>
      <c r="F32" s="27"/>
    </row>
    <row r="33" spans="1:6" ht="44.25" customHeight="1" hidden="1">
      <c r="A33" s="5" t="s">
        <v>151</v>
      </c>
      <c r="B33" s="4" t="s">
        <v>152</v>
      </c>
      <c r="C33" s="92">
        <v>0</v>
      </c>
      <c r="D33" s="92">
        <v>15.8</v>
      </c>
      <c r="E33" s="118">
        <v>15.8</v>
      </c>
      <c r="F33" s="27"/>
    </row>
    <row r="34" spans="1:6" ht="31.5" customHeight="1" hidden="1">
      <c r="A34" s="5" t="s">
        <v>153</v>
      </c>
      <c r="B34" s="4" t="s">
        <v>154</v>
      </c>
      <c r="C34" s="92">
        <v>0</v>
      </c>
      <c r="D34" s="92">
        <v>15.8</v>
      </c>
      <c r="E34" s="118">
        <v>15.8</v>
      </c>
      <c r="F34" s="27"/>
    </row>
    <row r="35" spans="1:6" ht="31.5" customHeight="1" hidden="1">
      <c r="A35" s="3" t="s">
        <v>155</v>
      </c>
      <c r="B35" s="4" t="s">
        <v>156</v>
      </c>
      <c r="C35" s="91">
        <v>0</v>
      </c>
      <c r="D35" s="91">
        <v>15.8</v>
      </c>
      <c r="E35" s="117">
        <v>15.8</v>
      </c>
      <c r="F35" s="27"/>
    </row>
    <row r="36" spans="1:6" ht="31.5" customHeight="1" hidden="1">
      <c r="A36" s="5" t="s">
        <v>157</v>
      </c>
      <c r="B36" s="4" t="s">
        <v>158</v>
      </c>
      <c r="C36" s="92">
        <v>0</v>
      </c>
      <c r="D36" s="92">
        <v>2801.5</v>
      </c>
      <c r="E36" s="118">
        <v>2801.5</v>
      </c>
      <c r="F36" s="27"/>
    </row>
    <row r="37" spans="1:6" ht="31.5" customHeight="1" hidden="1">
      <c r="A37" s="5" t="s">
        <v>159</v>
      </c>
      <c r="B37" s="4" t="s">
        <v>160</v>
      </c>
      <c r="C37" s="92">
        <v>0</v>
      </c>
      <c r="D37" s="92">
        <v>300</v>
      </c>
      <c r="E37" s="118">
        <v>300</v>
      </c>
      <c r="F37" s="27"/>
    </row>
    <row r="38" spans="1:6" ht="31.5">
      <c r="A38" s="3" t="s">
        <v>161</v>
      </c>
      <c r="B38" s="4" t="s">
        <v>156</v>
      </c>
      <c r="C38" s="91">
        <f aca="true" t="shared" si="0" ref="C38:E41">C39</f>
        <v>0</v>
      </c>
      <c r="D38" s="91">
        <f t="shared" si="0"/>
        <v>0</v>
      </c>
      <c r="E38" s="117">
        <f t="shared" si="0"/>
        <v>0</v>
      </c>
      <c r="F38" s="27"/>
    </row>
    <row r="39" spans="1:6" ht="15.75">
      <c r="A39" s="7" t="s">
        <v>233</v>
      </c>
      <c r="B39" s="4" t="s">
        <v>358</v>
      </c>
      <c r="C39" s="92">
        <f t="shared" si="0"/>
        <v>0</v>
      </c>
      <c r="D39" s="92">
        <f t="shared" si="0"/>
        <v>0</v>
      </c>
      <c r="E39" s="118">
        <f t="shared" si="0"/>
        <v>0</v>
      </c>
      <c r="F39" s="27"/>
    </row>
    <row r="40" spans="1:6" ht="15.75">
      <c r="A40" s="7" t="s">
        <v>234</v>
      </c>
      <c r="B40" s="4" t="s">
        <v>359</v>
      </c>
      <c r="C40" s="92">
        <f t="shared" si="0"/>
        <v>0</v>
      </c>
      <c r="D40" s="92">
        <f t="shared" si="0"/>
        <v>0</v>
      </c>
      <c r="E40" s="118">
        <f t="shared" si="0"/>
        <v>0</v>
      </c>
      <c r="F40" s="27"/>
    </row>
    <row r="41" spans="1:6" ht="47.25">
      <c r="A41" s="7" t="s">
        <v>223</v>
      </c>
      <c r="B41" s="4" t="s">
        <v>360</v>
      </c>
      <c r="C41" s="92">
        <f t="shared" si="0"/>
        <v>0</v>
      </c>
      <c r="D41" s="92">
        <f t="shared" si="0"/>
        <v>0</v>
      </c>
      <c r="E41" s="118">
        <f t="shared" si="0"/>
        <v>0</v>
      </c>
      <c r="F41" s="27"/>
    </row>
    <row r="42" spans="1:6" ht="78.75">
      <c r="A42" s="7" t="s">
        <v>357</v>
      </c>
      <c r="B42" s="4" t="s">
        <v>361</v>
      </c>
      <c r="C42" s="112">
        <v>0</v>
      </c>
      <c r="D42" s="92">
        <v>0</v>
      </c>
      <c r="E42" s="118">
        <v>0</v>
      </c>
      <c r="F42" s="27">
        <v>10.4</v>
      </c>
    </row>
    <row r="43" spans="1:6" ht="15.75">
      <c r="A43" s="3" t="s">
        <v>162</v>
      </c>
      <c r="B43" s="4" t="s">
        <v>163</v>
      </c>
      <c r="C43" s="91">
        <f>C44+C45</f>
        <v>2806.8</v>
      </c>
      <c r="D43" s="91">
        <f>D44+D45</f>
        <v>2916</v>
      </c>
      <c r="E43" s="117">
        <f>E44+E45</f>
        <v>3034.1</v>
      </c>
      <c r="F43" s="27"/>
    </row>
    <row r="44" spans="1:6" ht="63">
      <c r="A44" s="5" t="s">
        <v>164</v>
      </c>
      <c r="B44" s="4" t="s">
        <v>239</v>
      </c>
      <c r="C44" s="92">
        <v>150</v>
      </c>
      <c r="D44" s="92">
        <v>150</v>
      </c>
      <c r="E44" s="118">
        <v>156</v>
      </c>
      <c r="F44" s="27">
        <v>130.58</v>
      </c>
    </row>
    <row r="45" spans="1:6" ht="31.5">
      <c r="A45" s="5" t="s">
        <v>165</v>
      </c>
      <c r="B45" s="4" t="s">
        <v>166</v>
      </c>
      <c r="C45" s="91">
        <f>C46</f>
        <v>2656.8</v>
      </c>
      <c r="D45" s="91">
        <f>D46</f>
        <v>2766</v>
      </c>
      <c r="E45" s="117">
        <f>E46</f>
        <v>2878.1</v>
      </c>
      <c r="F45" s="27"/>
    </row>
    <row r="46" spans="1:6" ht="63">
      <c r="A46" s="5" t="s">
        <v>224</v>
      </c>
      <c r="B46" s="4" t="s">
        <v>167</v>
      </c>
      <c r="C46" s="92">
        <f>C59+C60+C63+C62+C61</f>
        <v>2656.8</v>
      </c>
      <c r="D46" s="92">
        <f>D59+D60+D63+D62+D61</f>
        <v>2766</v>
      </c>
      <c r="E46" s="92">
        <f>E59+E60+E63+E62+E61</f>
        <v>2878.1</v>
      </c>
      <c r="F46" s="27"/>
    </row>
    <row r="47" spans="1:6" ht="15.75" customHeight="1" hidden="1">
      <c r="A47" s="3" t="s">
        <v>168</v>
      </c>
      <c r="B47" s="4" t="s">
        <v>169</v>
      </c>
      <c r="C47" s="91">
        <v>0</v>
      </c>
      <c r="D47" s="91">
        <v>0</v>
      </c>
      <c r="E47" s="117">
        <v>0</v>
      </c>
      <c r="F47" s="27"/>
    </row>
    <row r="48" spans="1:6" ht="15.75" customHeight="1" hidden="1">
      <c r="A48" s="5" t="s">
        <v>170</v>
      </c>
      <c r="B48" s="4" t="s">
        <v>171</v>
      </c>
      <c r="C48" s="92">
        <v>0</v>
      </c>
      <c r="D48" s="92">
        <v>0</v>
      </c>
      <c r="E48" s="118">
        <v>0</v>
      </c>
      <c r="F48" s="27"/>
    </row>
    <row r="49" spans="1:6" ht="15.75" customHeight="1" hidden="1">
      <c r="A49" s="5" t="s">
        <v>172</v>
      </c>
      <c r="B49" s="4" t="s">
        <v>173</v>
      </c>
      <c r="C49" s="92">
        <v>0</v>
      </c>
      <c r="D49" s="92">
        <v>0</v>
      </c>
      <c r="E49" s="118">
        <v>0</v>
      </c>
      <c r="F49" s="27"/>
    </row>
    <row r="50" spans="1:6" ht="18.75" customHeight="1" hidden="1">
      <c r="A50" s="1" t="s">
        <v>174</v>
      </c>
      <c r="B50" s="4" t="s">
        <v>175</v>
      </c>
      <c r="C50" s="91">
        <v>100</v>
      </c>
      <c r="D50" s="91">
        <v>100</v>
      </c>
      <c r="E50" s="117">
        <v>100</v>
      </c>
      <c r="F50" s="27"/>
    </row>
    <row r="51" spans="1:6" ht="63" customHeight="1" hidden="1">
      <c r="A51" s="3" t="s">
        <v>176</v>
      </c>
      <c r="B51" s="4" t="s">
        <v>177</v>
      </c>
      <c r="C51" s="91">
        <v>0</v>
      </c>
      <c r="D51" s="91">
        <v>0</v>
      </c>
      <c r="E51" s="117">
        <v>0</v>
      </c>
      <c r="F51" s="27"/>
    </row>
    <row r="52" spans="1:8" s="9" customFormat="1" ht="31.5" customHeight="1" hidden="1">
      <c r="A52" s="23" t="s">
        <v>178</v>
      </c>
      <c r="B52" s="4" t="s">
        <v>179</v>
      </c>
      <c r="C52" s="93">
        <v>0</v>
      </c>
      <c r="D52" s="93">
        <v>0</v>
      </c>
      <c r="E52" s="119">
        <v>0</v>
      </c>
      <c r="F52" s="8"/>
      <c r="G52" s="113"/>
      <c r="H52" s="24">
        <f>H53</f>
        <v>168</v>
      </c>
    </row>
    <row r="53" spans="1:8" s="9" customFormat="1" ht="31.5" customHeight="1" hidden="1">
      <c r="A53" s="25" t="s">
        <v>180</v>
      </c>
      <c r="B53" s="4" t="s">
        <v>181</v>
      </c>
      <c r="C53" s="93">
        <v>0</v>
      </c>
      <c r="D53" s="93">
        <v>0</v>
      </c>
      <c r="E53" s="119">
        <v>0</v>
      </c>
      <c r="F53" s="8"/>
      <c r="G53" s="113"/>
      <c r="H53" s="24">
        <f>H54</f>
        <v>168</v>
      </c>
    </row>
    <row r="54" spans="1:8" s="9" customFormat="1" ht="31.5" customHeight="1" hidden="1">
      <c r="A54" s="25" t="s">
        <v>182</v>
      </c>
      <c r="B54" s="4" t="s">
        <v>183</v>
      </c>
      <c r="C54" s="92">
        <v>0</v>
      </c>
      <c r="D54" s="92">
        <v>0</v>
      </c>
      <c r="E54" s="118">
        <v>0</v>
      </c>
      <c r="F54" s="8"/>
      <c r="G54" s="113"/>
      <c r="H54" s="24">
        <v>168</v>
      </c>
    </row>
    <row r="55" spans="1:6" ht="31.5" customHeight="1" hidden="1">
      <c r="A55" s="5" t="s">
        <v>184</v>
      </c>
      <c r="B55" s="4" t="s">
        <v>185</v>
      </c>
      <c r="C55" s="92">
        <v>0</v>
      </c>
      <c r="D55" s="92">
        <v>0</v>
      </c>
      <c r="E55" s="118">
        <v>0</v>
      </c>
      <c r="F55" s="27"/>
    </row>
    <row r="56" spans="1:6" ht="15.75" customHeight="1" hidden="1">
      <c r="A56" s="5" t="s">
        <v>186</v>
      </c>
      <c r="B56" s="4" t="s">
        <v>187</v>
      </c>
      <c r="C56" s="92">
        <v>0</v>
      </c>
      <c r="D56" s="92">
        <v>0</v>
      </c>
      <c r="E56" s="118">
        <v>0</v>
      </c>
      <c r="F56" s="27"/>
    </row>
    <row r="57" spans="1:6" ht="15.75" customHeight="1" hidden="1">
      <c r="A57" s="5" t="s">
        <v>188</v>
      </c>
      <c r="B57" s="4" t="s">
        <v>189</v>
      </c>
      <c r="C57" s="92">
        <v>0</v>
      </c>
      <c r="D57" s="92">
        <v>0</v>
      </c>
      <c r="E57" s="118">
        <v>0</v>
      </c>
      <c r="F57" s="27"/>
    </row>
    <row r="58" spans="1:6" ht="18.75" customHeight="1" hidden="1">
      <c r="A58" s="5" t="s">
        <v>190</v>
      </c>
      <c r="B58" s="4" t="s">
        <v>191</v>
      </c>
      <c r="C58" s="92">
        <v>0</v>
      </c>
      <c r="D58" s="92">
        <v>0</v>
      </c>
      <c r="E58" s="118">
        <v>0</v>
      </c>
      <c r="F58" s="27"/>
    </row>
    <row r="59" spans="1:6" ht="78.75" customHeight="1">
      <c r="A59" s="5" t="s">
        <v>362</v>
      </c>
      <c r="B59" s="4" t="s">
        <v>240</v>
      </c>
      <c r="C59" s="112">
        <v>2388.3</v>
      </c>
      <c r="D59" s="92">
        <v>2483.9</v>
      </c>
      <c r="E59" s="118">
        <v>2583.2</v>
      </c>
      <c r="F59" s="27">
        <v>2760</v>
      </c>
    </row>
    <row r="60" spans="1:6" ht="78.75" customHeight="1">
      <c r="A60" s="5" t="s">
        <v>362</v>
      </c>
      <c r="B60" s="4" t="s">
        <v>241</v>
      </c>
      <c r="C60" s="92">
        <v>100</v>
      </c>
      <c r="D60" s="92">
        <v>105</v>
      </c>
      <c r="E60" s="118">
        <v>110</v>
      </c>
      <c r="F60" s="27">
        <v>174.5</v>
      </c>
    </row>
    <row r="61" spans="1:6" ht="78.75" customHeight="1">
      <c r="A61" s="5" t="s">
        <v>362</v>
      </c>
      <c r="B61" s="4" t="s">
        <v>387</v>
      </c>
      <c r="C61" s="92">
        <v>100</v>
      </c>
      <c r="D61" s="92">
        <v>105</v>
      </c>
      <c r="E61" s="118">
        <v>110</v>
      </c>
      <c r="F61" s="27"/>
    </row>
    <row r="62" spans="1:6" ht="78.75" customHeight="1">
      <c r="A62" s="5" t="s">
        <v>362</v>
      </c>
      <c r="B62" s="4" t="s">
        <v>363</v>
      </c>
      <c r="C62" s="92">
        <v>50</v>
      </c>
      <c r="D62" s="92">
        <v>52.1</v>
      </c>
      <c r="E62" s="118">
        <v>55</v>
      </c>
      <c r="F62" s="27">
        <v>176.28</v>
      </c>
    </row>
    <row r="63" spans="1:6" ht="78.75">
      <c r="A63" s="5" t="s">
        <v>362</v>
      </c>
      <c r="B63" s="4" t="s">
        <v>242</v>
      </c>
      <c r="C63" s="92">
        <v>18.5</v>
      </c>
      <c r="D63" s="92">
        <v>20</v>
      </c>
      <c r="E63" s="118">
        <v>19.9</v>
      </c>
      <c r="F63" s="27">
        <v>52</v>
      </c>
    </row>
    <row r="64" spans="1:6" ht="18.75" customHeight="1">
      <c r="A64" s="10" t="s">
        <v>168</v>
      </c>
      <c r="B64" s="4" t="s">
        <v>243</v>
      </c>
      <c r="C64" s="92">
        <v>0</v>
      </c>
      <c r="D64" s="92">
        <v>0</v>
      </c>
      <c r="E64" s="92">
        <v>0</v>
      </c>
      <c r="F64" s="27"/>
    </row>
    <row r="65" spans="1:6" ht="15.75">
      <c r="A65" s="11" t="s">
        <v>192</v>
      </c>
      <c r="B65" s="4" t="s">
        <v>244</v>
      </c>
      <c r="C65" s="92">
        <v>0</v>
      </c>
      <c r="D65" s="92">
        <v>0</v>
      </c>
      <c r="E65" s="92">
        <v>0</v>
      </c>
      <c r="F65" s="27"/>
    </row>
    <row r="66" spans="1:6" ht="44.25" customHeight="1">
      <c r="A66" s="5" t="s">
        <v>225</v>
      </c>
      <c r="B66" s="4" t="s">
        <v>193</v>
      </c>
      <c r="C66" s="92">
        <v>0</v>
      </c>
      <c r="D66" s="92">
        <v>0</v>
      </c>
      <c r="E66" s="92">
        <v>0</v>
      </c>
      <c r="F66" s="27"/>
    </row>
    <row r="67" spans="1:6" ht="15.75">
      <c r="A67" s="29" t="s">
        <v>170</v>
      </c>
      <c r="B67" s="4" t="s">
        <v>245</v>
      </c>
      <c r="C67" s="92">
        <v>0</v>
      </c>
      <c r="D67" s="92">
        <v>0</v>
      </c>
      <c r="E67" s="92">
        <v>0</v>
      </c>
      <c r="F67" s="27"/>
    </row>
    <row r="68" spans="1:6" ht="31.5">
      <c r="A68" s="11" t="s">
        <v>226</v>
      </c>
      <c r="B68" s="4" t="s">
        <v>194</v>
      </c>
      <c r="C68" s="92">
        <v>0</v>
      </c>
      <c r="D68" s="92">
        <v>0</v>
      </c>
      <c r="E68" s="92">
        <v>0</v>
      </c>
      <c r="F68" s="27"/>
    </row>
    <row r="69" spans="1:6" ht="18.75">
      <c r="A69" s="1" t="s">
        <v>174</v>
      </c>
      <c r="B69" s="4" t="s">
        <v>195</v>
      </c>
      <c r="C69" s="91">
        <f>C70</f>
        <v>27043.7</v>
      </c>
      <c r="D69" s="91">
        <f>D70</f>
        <v>17182.3</v>
      </c>
      <c r="E69" s="117">
        <f>E70</f>
        <v>17780.7</v>
      </c>
      <c r="F69" s="27"/>
    </row>
    <row r="70" spans="1:6" ht="47.25">
      <c r="A70" s="3" t="s">
        <v>196</v>
      </c>
      <c r="B70" s="4" t="s">
        <v>454</v>
      </c>
      <c r="C70" s="91">
        <f>C74+C77+C71</f>
        <v>27043.7</v>
      </c>
      <c r="D70" s="91">
        <f>D74+D77</f>
        <v>17182.3</v>
      </c>
      <c r="E70" s="117">
        <f>E74+E77</f>
        <v>17780.7</v>
      </c>
      <c r="F70" s="27"/>
    </row>
    <row r="71" spans="1:6" ht="31.5">
      <c r="A71" s="11" t="s">
        <v>440</v>
      </c>
      <c r="B71" s="2" t="s">
        <v>453</v>
      </c>
      <c r="C71" s="91">
        <f>C72</f>
        <v>415.2</v>
      </c>
      <c r="D71" s="92"/>
      <c r="E71" s="118"/>
      <c r="F71" s="27"/>
    </row>
    <row r="72" spans="1:6" ht="15.75">
      <c r="A72" s="29" t="s">
        <v>457</v>
      </c>
      <c r="B72" s="2" t="s">
        <v>456</v>
      </c>
      <c r="C72" s="92">
        <f>C73</f>
        <v>415.2</v>
      </c>
      <c r="D72" s="91"/>
      <c r="E72" s="117"/>
      <c r="F72" s="27"/>
    </row>
    <row r="73" spans="1:6" ht="47.25">
      <c r="A73" s="11" t="s">
        <v>439</v>
      </c>
      <c r="B73" s="2" t="s">
        <v>455</v>
      </c>
      <c r="C73" s="92">
        <v>415.2</v>
      </c>
      <c r="D73" s="91"/>
      <c r="E73" s="117"/>
      <c r="F73" s="27"/>
    </row>
    <row r="74" spans="1:6" ht="31.5">
      <c r="A74" s="12" t="s">
        <v>229</v>
      </c>
      <c r="B74" s="4" t="s">
        <v>441</v>
      </c>
      <c r="C74" s="91">
        <f aca="true" t="shared" si="1" ref="C74:E75">C75</f>
        <v>10000</v>
      </c>
      <c r="D74" s="91">
        <f t="shared" si="1"/>
        <v>0</v>
      </c>
      <c r="E74" s="117">
        <f t="shared" si="1"/>
        <v>0</v>
      </c>
      <c r="F74" s="27"/>
    </row>
    <row r="75" spans="1:6" ht="15.75">
      <c r="A75" s="12" t="s">
        <v>186</v>
      </c>
      <c r="B75" s="4" t="s">
        <v>442</v>
      </c>
      <c r="C75" s="92">
        <f t="shared" si="1"/>
        <v>10000</v>
      </c>
      <c r="D75" s="92">
        <f t="shared" si="1"/>
        <v>0</v>
      </c>
      <c r="E75" s="118">
        <f t="shared" si="1"/>
        <v>0</v>
      </c>
      <c r="F75" s="27"/>
    </row>
    <row r="76" spans="1:6" ht="31.5">
      <c r="A76" s="12" t="s">
        <v>230</v>
      </c>
      <c r="B76" s="4" t="s">
        <v>443</v>
      </c>
      <c r="C76" s="92">
        <v>10000</v>
      </c>
      <c r="D76" s="92">
        <v>0</v>
      </c>
      <c r="E76" s="118">
        <v>0</v>
      </c>
      <c r="F76" s="27"/>
    </row>
    <row r="77" spans="1:6" ht="15.75" customHeight="1">
      <c r="A77" s="12" t="s">
        <v>349</v>
      </c>
      <c r="B77" s="4" t="s">
        <v>444</v>
      </c>
      <c r="C77" s="91">
        <f>C78+C82</f>
        <v>16628.5</v>
      </c>
      <c r="D77" s="91">
        <f>D78+D82</f>
        <v>17182.3</v>
      </c>
      <c r="E77" s="117">
        <f>E78+E82</f>
        <v>17780.7</v>
      </c>
      <c r="F77" s="27"/>
    </row>
    <row r="78" spans="1:6" ht="31.5">
      <c r="A78" s="12" t="s">
        <v>197</v>
      </c>
      <c r="B78" s="4" t="s">
        <v>445</v>
      </c>
      <c r="C78" s="92">
        <f>C79</f>
        <v>2609.7999999999997</v>
      </c>
      <c r="D78" s="92">
        <f>D79</f>
        <v>2617.9</v>
      </c>
      <c r="E78" s="118">
        <f>E79</f>
        <v>2626.6000000000004</v>
      </c>
      <c r="F78" s="27"/>
    </row>
    <row r="79" spans="1:6" ht="47.25">
      <c r="A79" s="11" t="s">
        <v>228</v>
      </c>
      <c r="B79" s="4" t="s">
        <v>446</v>
      </c>
      <c r="C79" s="92">
        <f>C80+C81</f>
        <v>2609.7999999999997</v>
      </c>
      <c r="D79" s="92">
        <f>D80+D81</f>
        <v>2617.9</v>
      </c>
      <c r="E79" s="118">
        <f>E80+E81</f>
        <v>2626.6000000000004</v>
      </c>
      <c r="F79" s="27"/>
    </row>
    <row r="80" spans="1:6" ht="63">
      <c r="A80" s="11" t="s">
        <v>198</v>
      </c>
      <c r="B80" s="4" t="s">
        <v>447</v>
      </c>
      <c r="C80" s="94">
        <v>2602.6</v>
      </c>
      <c r="D80" s="94">
        <v>2610.4</v>
      </c>
      <c r="E80" s="118">
        <v>2618.8</v>
      </c>
      <c r="F80" s="27"/>
    </row>
    <row r="81" spans="1:6" ht="96" customHeight="1">
      <c r="A81" s="13" t="s">
        <v>203</v>
      </c>
      <c r="B81" s="4" t="s">
        <v>448</v>
      </c>
      <c r="C81" s="94">
        <v>7.2</v>
      </c>
      <c r="D81" s="94">
        <v>7.5</v>
      </c>
      <c r="E81" s="118">
        <v>7.8</v>
      </c>
      <c r="F81" s="27">
        <v>6.5</v>
      </c>
    </row>
    <row r="82" spans="1:6" ht="47.25">
      <c r="A82" s="12" t="s">
        <v>350</v>
      </c>
      <c r="B82" s="4" t="s">
        <v>449</v>
      </c>
      <c r="C82" s="92">
        <f>C83</f>
        <v>14018.7</v>
      </c>
      <c r="D82" s="92">
        <f>D83</f>
        <v>14564.4</v>
      </c>
      <c r="E82" s="118">
        <f>E83</f>
        <v>15154.1</v>
      </c>
      <c r="F82" s="27"/>
    </row>
    <row r="83" spans="1:6" ht="63">
      <c r="A83" s="12" t="s">
        <v>227</v>
      </c>
      <c r="B83" s="4" t="s">
        <v>450</v>
      </c>
      <c r="C83" s="92">
        <f>C84+C85</f>
        <v>14018.7</v>
      </c>
      <c r="D83" s="92">
        <f>D84+D85</f>
        <v>14564.4</v>
      </c>
      <c r="E83" s="118">
        <f>E84+E85</f>
        <v>15154.1</v>
      </c>
      <c r="F83" s="27"/>
    </row>
    <row r="84" spans="1:6" ht="47.25">
      <c r="A84" s="14" t="s">
        <v>199</v>
      </c>
      <c r="B84" s="4" t="s">
        <v>451</v>
      </c>
      <c r="C84" s="94">
        <v>8617.9</v>
      </c>
      <c r="D84" s="94">
        <v>8953.3</v>
      </c>
      <c r="E84" s="118">
        <v>9316</v>
      </c>
      <c r="F84" s="27"/>
    </row>
    <row r="85" spans="1:6" ht="47.25">
      <c r="A85" s="11" t="s">
        <v>200</v>
      </c>
      <c r="B85" s="4" t="s">
        <v>452</v>
      </c>
      <c r="C85" s="94">
        <v>5400.8</v>
      </c>
      <c r="D85" s="94">
        <v>5611.1</v>
      </c>
      <c r="E85" s="118">
        <v>5838.1</v>
      </c>
      <c r="F85" s="27"/>
    </row>
    <row r="86" spans="1:6" ht="111.75" customHeight="1">
      <c r="A86" s="15" t="s">
        <v>201</v>
      </c>
      <c r="B86" s="4" t="s">
        <v>352</v>
      </c>
      <c r="C86" s="94">
        <v>0</v>
      </c>
      <c r="D86" s="94">
        <v>0</v>
      </c>
      <c r="E86" s="120">
        <v>0</v>
      </c>
      <c r="F86" s="27"/>
    </row>
    <row r="87" spans="1:6" ht="126">
      <c r="A87" s="11" t="s">
        <v>246</v>
      </c>
      <c r="B87" s="4" t="s">
        <v>351</v>
      </c>
      <c r="C87" s="94">
        <v>0</v>
      </c>
      <c r="D87" s="94">
        <v>0</v>
      </c>
      <c r="E87" s="120">
        <v>0</v>
      </c>
      <c r="F87" s="27"/>
    </row>
    <row r="88" spans="1:6" ht="15.75">
      <c r="A88" s="26" t="s">
        <v>0</v>
      </c>
      <c r="B88" s="27"/>
      <c r="C88" s="91">
        <f>C16+C69</f>
        <v>72089.40000000001</v>
      </c>
      <c r="D88" s="91">
        <f>D16+D69</f>
        <v>69606.7</v>
      </c>
      <c r="E88" s="117">
        <f>E16+E69</f>
        <v>77715.1</v>
      </c>
      <c r="F88" s="114">
        <f>SUM(F20:F87)</f>
        <v>42880.08000000001</v>
      </c>
    </row>
  </sheetData>
  <sheetProtection/>
  <mergeCells count="9">
    <mergeCell ref="A13:C13"/>
    <mergeCell ref="A9:E9"/>
    <mergeCell ref="A10:E10"/>
    <mergeCell ref="A11:E11"/>
    <mergeCell ref="A12:E12"/>
    <mergeCell ref="D14:E14"/>
    <mergeCell ref="A14:A15"/>
    <mergeCell ref="B14:B15"/>
    <mergeCell ref="C14:C15"/>
  </mergeCells>
  <printOptions/>
  <pageMargins left="0.7874015748031497" right="0.3937007874015748" top="0.5905511811023623" bottom="0.5905511811023623" header="0.2755905511811024" footer="0.15748031496062992"/>
  <pageSetup fitToHeight="4" fitToWidth="1" horizontalDpi="600" verticalDpi="600" orientation="portrait" paperSize="9" scale="97" r:id="rId1"/>
  <rowBreaks count="2" manualBreakCount="2">
    <brk id="43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zoomScaleSheetLayoutView="100" zoomScalePageLayoutView="0" workbookViewId="0" topLeftCell="A82">
      <selection activeCell="G88" sqref="G88"/>
    </sheetView>
  </sheetViews>
  <sheetFormatPr defaultColWidth="8.796875" defaultRowHeight="15"/>
  <cols>
    <col min="1" max="1" width="6.69921875" style="32" customWidth="1"/>
    <col min="2" max="2" width="32.59765625" style="32" customWidth="1"/>
    <col min="3" max="3" width="8.3984375" style="32" customWidth="1"/>
    <col min="4" max="4" width="6.3984375" style="76" bestFit="1" customWidth="1"/>
    <col min="5" max="5" width="10.296875" style="77" customWidth="1"/>
    <col min="6" max="6" width="9" style="77" customWidth="1"/>
    <col min="7" max="7" width="13.3984375" style="150" customWidth="1"/>
    <col min="8" max="9" width="10.796875" style="150" hidden="1" customWidth="1"/>
    <col min="10" max="16384" width="8.8984375" style="22" customWidth="1"/>
  </cols>
  <sheetData>
    <row r="1" spans="1:9" ht="15.75">
      <c r="A1" s="17"/>
      <c r="B1" s="17"/>
      <c r="C1" s="30"/>
      <c r="D1" s="183" t="s">
        <v>93</v>
      </c>
      <c r="E1" s="183"/>
      <c r="F1" s="183"/>
      <c r="G1" s="183"/>
      <c r="H1" s="178"/>
      <c r="I1" s="178"/>
    </row>
    <row r="2" spans="1:9" ht="15.75" customHeight="1">
      <c r="A2" s="17"/>
      <c r="B2" s="17"/>
      <c r="C2" s="30"/>
      <c r="D2" s="184" t="s">
        <v>437</v>
      </c>
      <c r="E2" s="184"/>
      <c r="F2" s="184"/>
      <c r="G2" s="184"/>
      <c r="H2" s="178"/>
      <c r="I2" s="178"/>
    </row>
    <row r="3" spans="1:9" ht="15.75" customHeight="1">
      <c r="A3" s="17"/>
      <c r="B3" s="17"/>
      <c r="C3" s="30"/>
      <c r="D3" s="184" t="s">
        <v>386</v>
      </c>
      <c r="E3" s="184"/>
      <c r="F3" s="184"/>
      <c r="G3" s="184"/>
      <c r="H3" s="178"/>
      <c r="I3" s="178"/>
    </row>
    <row r="4" spans="1:9" ht="15.75">
      <c r="A4" s="17"/>
      <c r="B4" s="17"/>
      <c r="C4" s="33"/>
      <c r="D4" s="177" t="s">
        <v>94</v>
      </c>
      <c r="E4" s="177"/>
      <c r="F4" s="177"/>
      <c r="G4" s="177"/>
      <c r="H4" s="178"/>
      <c r="I4" s="178"/>
    </row>
    <row r="5" spans="1:9" ht="15.75">
      <c r="A5" s="17"/>
      <c r="B5" s="17"/>
      <c r="C5" s="33"/>
      <c r="D5" s="177" t="s">
        <v>92</v>
      </c>
      <c r="E5" s="177"/>
      <c r="F5" s="177"/>
      <c r="G5" s="177"/>
      <c r="H5" s="178"/>
      <c r="I5" s="178"/>
    </row>
    <row r="6" spans="1:9" ht="15.75">
      <c r="A6" s="31"/>
      <c r="B6" s="33"/>
      <c r="C6" s="33"/>
      <c r="D6" s="179" t="s">
        <v>438</v>
      </c>
      <c r="E6" s="179"/>
      <c r="F6" s="179"/>
      <c r="G6" s="179"/>
      <c r="H6" s="180"/>
      <c r="I6" s="180"/>
    </row>
    <row r="7" spans="1:9" ht="15.75">
      <c r="A7" s="31"/>
      <c r="B7" s="33"/>
      <c r="C7" s="33"/>
      <c r="D7" s="34"/>
      <c r="E7" s="34"/>
      <c r="F7" s="34"/>
      <c r="G7" s="148"/>
      <c r="H7" s="148"/>
      <c r="I7" s="148"/>
    </row>
    <row r="8" spans="1:9" ht="15.75">
      <c r="A8" s="31"/>
      <c r="B8" s="33"/>
      <c r="C8" s="33"/>
      <c r="D8" s="34"/>
      <c r="E8" s="34"/>
      <c r="F8" s="34"/>
      <c r="G8" s="148"/>
      <c r="H8" s="148"/>
      <c r="I8" s="148"/>
    </row>
    <row r="9" spans="1:9" ht="20.25">
      <c r="A9" s="181" t="s">
        <v>331</v>
      </c>
      <c r="B9" s="181"/>
      <c r="C9" s="181"/>
      <c r="D9" s="181"/>
      <c r="E9" s="181"/>
      <c r="F9" s="181"/>
      <c r="G9" s="181"/>
      <c r="H9" s="182"/>
      <c r="I9" s="182"/>
    </row>
    <row r="10" spans="1:9" ht="20.25">
      <c r="A10" s="181" t="s">
        <v>323</v>
      </c>
      <c r="B10" s="181"/>
      <c r="C10" s="181"/>
      <c r="D10" s="181"/>
      <c r="E10" s="181"/>
      <c r="F10" s="181"/>
      <c r="G10" s="181"/>
      <c r="H10" s="182"/>
      <c r="I10" s="182"/>
    </row>
    <row r="11" spans="1:9" ht="20.25">
      <c r="A11" s="181" t="s">
        <v>408</v>
      </c>
      <c r="B11" s="181"/>
      <c r="C11" s="181"/>
      <c r="D11" s="181"/>
      <c r="E11" s="181"/>
      <c r="F11" s="181"/>
      <c r="G11" s="181"/>
      <c r="H11" s="182"/>
      <c r="I11" s="182"/>
    </row>
    <row r="12" spans="1:7" s="85" customFormat="1" ht="12.75">
      <c r="A12" s="185"/>
      <c r="B12" s="185"/>
      <c r="C12" s="185"/>
      <c r="D12" s="185"/>
      <c r="E12" s="185"/>
      <c r="F12" s="185"/>
      <c r="G12" s="185"/>
    </row>
    <row r="13" spans="1:9" s="85" customFormat="1" ht="42.75" customHeight="1">
      <c r="A13" s="163" t="s">
        <v>1</v>
      </c>
      <c r="B13" s="164" t="s">
        <v>2</v>
      </c>
      <c r="C13" s="164" t="s">
        <v>326</v>
      </c>
      <c r="D13" s="164" t="s">
        <v>3</v>
      </c>
      <c r="E13" s="165" t="s">
        <v>4</v>
      </c>
      <c r="F13" s="165" t="s">
        <v>119</v>
      </c>
      <c r="G13" s="166" t="s">
        <v>419</v>
      </c>
      <c r="H13" s="186" t="s">
        <v>414</v>
      </c>
      <c r="I13" s="162"/>
    </row>
    <row r="14" spans="1:9" s="85" customFormat="1" ht="42.75" customHeight="1">
      <c r="A14" s="170"/>
      <c r="B14" s="170"/>
      <c r="C14" s="170"/>
      <c r="D14" s="170"/>
      <c r="E14" s="170"/>
      <c r="F14" s="170"/>
      <c r="G14" s="170"/>
      <c r="H14" s="133" t="s">
        <v>415</v>
      </c>
      <c r="I14" s="133" t="s">
        <v>416</v>
      </c>
    </row>
    <row r="15" spans="1:9" ht="15.75">
      <c r="A15" s="38" t="s">
        <v>5</v>
      </c>
      <c r="B15" s="39" t="s">
        <v>6</v>
      </c>
      <c r="C15" s="39" t="s">
        <v>9</v>
      </c>
      <c r="D15" s="39"/>
      <c r="E15" s="40"/>
      <c r="F15" s="40"/>
      <c r="G15" s="96">
        <f>G16</f>
        <v>7610.82</v>
      </c>
      <c r="H15" s="96">
        <f>H16</f>
        <v>7413.9</v>
      </c>
      <c r="I15" s="96">
        <f>I16</f>
        <v>7413.9</v>
      </c>
    </row>
    <row r="16" spans="1:9" ht="22.5" customHeight="1">
      <c r="A16" s="38" t="s">
        <v>7</v>
      </c>
      <c r="B16" s="41" t="s">
        <v>8</v>
      </c>
      <c r="C16" s="40" t="s">
        <v>9</v>
      </c>
      <c r="D16" s="42" t="s">
        <v>10</v>
      </c>
      <c r="E16" s="43"/>
      <c r="F16" s="40"/>
      <c r="G16" s="96">
        <f>G17+G20</f>
        <v>7610.82</v>
      </c>
      <c r="H16" s="96">
        <f>H17+H20</f>
        <v>7413.9</v>
      </c>
      <c r="I16" s="96">
        <f>I17+I20</f>
        <v>7413.9</v>
      </c>
    </row>
    <row r="17" spans="1:9" ht="57">
      <c r="A17" s="40" t="s">
        <v>11</v>
      </c>
      <c r="B17" s="41" t="s">
        <v>46</v>
      </c>
      <c r="C17" s="44" t="s">
        <v>9</v>
      </c>
      <c r="D17" s="42" t="s">
        <v>12</v>
      </c>
      <c r="E17" s="45"/>
      <c r="F17" s="42"/>
      <c r="G17" s="97">
        <f aca="true" t="shared" si="0" ref="G17:I18">G18</f>
        <v>1275.7</v>
      </c>
      <c r="H17" s="97">
        <f t="shared" si="0"/>
        <v>1224.7</v>
      </c>
      <c r="I17" s="97">
        <f t="shared" si="0"/>
        <v>1224.7</v>
      </c>
    </row>
    <row r="18" spans="1:9" ht="30">
      <c r="A18" s="44" t="s">
        <v>13</v>
      </c>
      <c r="B18" s="46" t="s">
        <v>14</v>
      </c>
      <c r="C18" s="44" t="s">
        <v>9</v>
      </c>
      <c r="D18" s="47" t="s">
        <v>12</v>
      </c>
      <c r="E18" s="42" t="s">
        <v>252</v>
      </c>
      <c r="F18" s="42"/>
      <c r="G18" s="97">
        <f t="shared" si="0"/>
        <v>1275.7</v>
      </c>
      <c r="H18" s="97">
        <f t="shared" si="0"/>
        <v>1224.7</v>
      </c>
      <c r="I18" s="97">
        <f t="shared" si="0"/>
        <v>1224.7</v>
      </c>
    </row>
    <row r="19" spans="1:9" ht="93.75" customHeight="1">
      <c r="A19" s="44"/>
      <c r="B19" s="46" t="s">
        <v>124</v>
      </c>
      <c r="C19" s="44" t="s">
        <v>9</v>
      </c>
      <c r="D19" s="47" t="s">
        <v>12</v>
      </c>
      <c r="E19" s="47" t="s">
        <v>252</v>
      </c>
      <c r="F19" s="42" t="s">
        <v>123</v>
      </c>
      <c r="G19" s="98">
        <v>1275.7</v>
      </c>
      <c r="H19" s="98">
        <v>1224.7</v>
      </c>
      <c r="I19" s="98">
        <v>1224.7</v>
      </c>
    </row>
    <row r="20" spans="1:9" ht="71.25">
      <c r="A20" s="40" t="s">
        <v>15</v>
      </c>
      <c r="B20" s="41" t="s">
        <v>47</v>
      </c>
      <c r="C20" s="40" t="s">
        <v>9</v>
      </c>
      <c r="D20" s="42" t="s">
        <v>16</v>
      </c>
      <c r="E20" s="42"/>
      <c r="F20" s="42"/>
      <c r="G20" s="97">
        <f>G21+G25+G27</f>
        <v>6335.12</v>
      </c>
      <c r="H20" s="97">
        <f>H21+H25+H27</f>
        <v>6189.2</v>
      </c>
      <c r="I20" s="97">
        <f>I21+I25+I27</f>
        <v>6189.2</v>
      </c>
    </row>
    <row r="21" spans="1:9" ht="60">
      <c r="A21" s="44" t="s">
        <v>17</v>
      </c>
      <c r="B21" s="46" t="s">
        <v>18</v>
      </c>
      <c r="C21" s="44" t="s">
        <v>9</v>
      </c>
      <c r="D21" s="47" t="s">
        <v>16</v>
      </c>
      <c r="E21" s="42" t="s">
        <v>253</v>
      </c>
      <c r="F21" s="42"/>
      <c r="G21" s="97">
        <f>G22+G24+G23</f>
        <v>6137.3</v>
      </c>
      <c r="H21" s="97">
        <f>H22+H24+H23</f>
        <v>5996</v>
      </c>
      <c r="I21" s="97">
        <f>I22+I24+I23</f>
        <v>5996</v>
      </c>
    </row>
    <row r="22" spans="1:9" ht="96" customHeight="1">
      <c r="A22" s="44"/>
      <c r="B22" s="46" t="s">
        <v>124</v>
      </c>
      <c r="C22" s="44" t="s">
        <v>9</v>
      </c>
      <c r="D22" s="47" t="s">
        <v>16</v>
      </c>
      <c r="E22" s="47" t="s">
        <v>253</v>
      </c>
      <c r="F22" s="42" t="s">
        <v>123</v>
      </c>
      <c r="G22" s="97">
        <v>4560.3</v>
      </c>
      <c r="H22" s="97">
        <v>4419</v>
      </c>
      <c r="I22" s="97">
        <v>4419</v>
      </c>
    </row>
    <row r="23" spans="1:9" ht="45">
      <c r="A23" s="44"/>
      <c r="B23" s="49" t="s">
        <v>277</v>
      </c>
      <c r="C23" s="44" t="s">
        <v>9</v>
      </c>
      <c r="D23" s="47" t="s">
        <v>16</v>
      </c>
      <c r="E23" s="47" t="s">
        <v>253</v>
      </c>
      <c r="F23" s="42" t="s">
        <v>126</v>
      </c>
      <c r="G23" s="97">
        <v>1573</v>
      </c>
      <c r="H23" s="97">
        <v>1573</v>
      </c>
      <c r="I23" s="97">
        <v>1573</v>
      </c>
    </row>
    <row r="24" spans="1:9" ht="15.75">
      <c r="A24" s="44"/>
      <c r="B24" s="48" t="s">
        <v>129</v>
      </c>
      <c r="C24" s="44" t="s">
        <v>9</v>
      </c>
      <c r="D24" s="47" t="s">
        <v>16</v>
      </c>
      <c r="E24" s="47" t="s">
        <v>253</v>
      </c>
      <c r="F24" s="42" t="s">
        <v>128</v>
      </c>
      <c r="G24" s="97">
        <v>4</v>
      </c>
      <c r="H24" s="97">
        <v>4</v>
      </c>
      <c r="I24" s="97">
        <v>4</v>
      </c>
    </row>
    <row r="25" spans="1:9" ht="61.5" customHeight="1">
      <c r="A25" s="44" t="s">
        <v>208</v>
      </c>
      <c r="B25" s="46" t="s">
        <v>90</v>
      </c>
      <c r="C25" s="44" t="s">
        <v>9</v>
      </c>
      <c r="D25" s="42" t="s">
        <v>16</v>
      </c>
      <c r="E25" s="42" t="s">
        <v>254</v>
      </c>
      <c r="F25" s="47"/>
      <c r="G25" s="97">
        <f>G26</f>
        <v>113.82</v>
      </c>
      <c r="H25" s="97">
        <f>H26</f>
        <v>109.2</v>
      </c>
      <c r="I25" s="97">
        <f>I26</f>
        <v>109.2</v>
      </c>
    </row>
    <row r="26" spans="1:9" ht="90.75" customHeight="1">
      <c r="A26" s="44"/>
      <c r="B26" s="50" t="s">
        <v>124</v>
      </c>
      <c r="C26" s="44" t="s">
        <v>9</v>
      </c>
      <c r="D26" s="47" t="s">
        <v>16</v>
      </c>
      <c r="E26" s="47" t="s">
        <v>254</v>
      </c>
      <c r="F26" s="42" t="s">
        <v>123</v>
      </c>
      <c r="G26" s="98">
        <v>113.82</v>
      </c>
      <c r="H26" s="98">
        <f>7*12*1.3</f>
        <v>109.2</v>
      </c>
      <c r="I26" s="98">
        <f>7*12*1.3</f>
        <v>109.2</v>
      </c>
    </row>
    <row r="27" spans="1:9" ht="60">
      <c r="A27" s="44"/>
      <c r="B27" s="50" t="s">
        <v>91</v>
      </c>
      <c r="C27" s="44" t="s">
        <v>9</v>
      </c>
      <c r="D27" s="47" t="s">
        <v>16</v>
      </c>
      <c r="E27" s="47" t="s">
        <v>276</v>
      </c>
      <c r="F27" s="42"/>
      <c r="G27" s="97">
        <f>G28</f>
        <v>84</v>
      </c>
      <c r="H27" s="97">
        <f>H28</f>
        <v>84</v>
      </c>
      <c r="I27" s="97">
        <f>I28</f>
        <v>84</v>
      </c>
    </row>
    <row r="28" spans="1:9" ht="15.75">
      <c r="A28" s="44"/>
      <c r="B28" s="50" t="s">
        <v>129</v>
      </c>
      <c r="C28" s="44" t="s">
        <v>9</v>
      </c>
      <c r="D28" s="47" t="s">
        <v>16</v>
      </c>
      <c r="E28" s="47" t="s">
        <v>276</v>
      </c>
      <c r="F28" s="42" t="s">
        <v>128</v>
      </c>
      <c r="G28" s="98">
        <v>84</v>
      </c>
      <c r="H28" s="98">
        <v>84</v>
      </c>
      <c r="I28" s="98">
        <v>84</v>
      </c>
    </row>
    <row r="29" spans="1:9" ht="15.75">
      <c r="A29" s="40" t="s">
        <v>20</v>
      </c>
      <c r="B29" s="39" t="s">
        <v>21</v>
      </c>
      <c r="C29" s="40" t="s">
        <v>23</v>
      </c>
      <c r="D29" s="47"/>
      <c r="E29" s="47"/>
      <c r="F29" s="47"/>
      <c r="G29" s="97">
        <f>G30+G59+G102+G106+G79+G93+G89+G120+G116+G72</f>
        <v>64407.5</v>
      </c>
      <c r="H29" s="97">
        <f>H30+H59+H102+H106+H79+H93+H89+H120+H116+H72</f>
        <v>55277.5</v>
      </c>
      <c r="I29" s="97">
        <f>I30+I59+I102+I106+I79+I93+I89+I120+I116+I72</f>
        <v>56867.5</v>
      </c>
    </row>
    <row r="30" spans="1:9" ht="24" customHeight="1">
      <c r="A30" s="40" t="s">
        <v>22</v>
      </c>
      <c r="B30" s="41" t="s">
        <v>8</v>
      </c>
      <c r="C30" s="40" t="s">
        <v>23</v>
      </c>
      <c r="D30" s="42" t="s">
        <v>10</v>
      </c>
      <c r="E30" s="47"/>
      <c r="F30" s="47"/>
      <c r="G30" s="97">
        <f>G31+G46+G43</f>
        <v>21944.4</v>
      </c>
      <c r="H30" s="97">
        <f>H31+H46+H43</f>
        <v>21708.7</v>
      </c>
      <c r="I30" s="97">
        <f>I31+I46+I43</f>
        <v>21709</v>
      </c>
    </row>
    <row r="31" spans="1:9" ht="71.25" customHeight="1">
      <c r="A31" s="40" t="s">
        <v>24</v>
      </c>
      <c r="B31" s="51" t="s">
        <v>48</v>
      </c>
      <c r="C31" s="44" t="s">
        <v>23</v>
      </c>
      <c r="D31" s="42" t="s">
        <v>25</v>
      </c>
      <c r="E31" s="47"/>
      <c r="F31" s="47"/>
      <c r="G31" s="97">
        <f>G41+G34+G32+G38</f>
        <v>9389.699999999999</v>
      </c>
      <c r="H31" s="97">
        <f>H41+H34+H32+H38</f>
        <v>9154</v>
      </c>
      <c r="I31" s="97">
        <f>I41+I34+I32+I38</f>
        <v>9154.3</v>
      </c>
    </row>
    <row r="32" spans="1:9" ht="45">
      <c r="A32" s="44" t="s">
        <v>26</v>
      </c>
      <c r="B32" s="46" t="s">
        <v>27</v>
      </c>
      <c r="C32" s="44" t="s">
        <v>23</v>
      </c>
      <c r="D32" s="47" t="s">
        <v>25</v>
      </c>
      <c r="E32" s="42" t="s">
        <v>255</v>
      </c>
      <c r="F32" s="47"/>
      <c r="G32" s="97">
        <f>G33</f>
        <v>1275.7</v>
      </c>
      <c r="H32" s="97">
        <f>H33</f>
        <v>1224.7</v>
      </c>
      <c r="I32" s="97">
        <f>I33</f>
        <v>1224.7</v>
      </c>
    </row>
    <row r="33" spans="1:9" ht="92.25" customHeight="1">
      <c r="A33" s="52"/>
      <c r="B33" s="46" t="s">
        <v>124</v>
      </c>
      <c r="C33" s="44" t="s">
        <v>23</v>
      </c>
      <c r="D33" s="47" t="s">
        <v>25</v>
      </c>
      <c r="E33" s="47" t="s">
        <v>255</v>
      </c>
      <c r="F33" s="42" t="s">
        <v>123</v>
      </c>
      <c r="G33" s="98">
        <v>1275.7</v>
      </c>
      <c r="H33" s="98">
        <v>1224.7</v>
      </c>
      <c r="I33" s="98">
        <v>1224.7</v>
      </c>
    </row>
    <row r="34" spans="1:9" ht="30">
      <c r="A34" s="52" t="s">
        <v>28</v>
      </c>
      <c r="B34" s="53" t="s">
        <v>29</v>
      </c>
      <c r="C34" s="44" t="s">
        <v>23</v>
      </c>
      <c r="D34" s="47" t="s">
        <v>25</v>
      </c>
      <c r="E34" s="42" t="s">
        <v>256</v>
      </c>
      <c r="F34" s="47"/>
      <c r="G34" s="97">
        <f>G35+G36+G37</f>
        <v>5504.2</v>
      </c>
      <c r="H34" s="97">
        <f>H35+H36+H37</f>
        <v>5319.2</v>
      </c>
      <c r="I34" s="97">
        <f>I35+I36+I37</f>
        <v>5319.2</v>
      </c>
    </row>
    <row r="35" spans="1:9" ht="89.25" customHeight="1">
      <c r="A35" s="40"/>
      <c r="B35" s="46" t="s">
        <v>124</v>
      </c>
      <c r="C35" s="44" t="s">
        <v>23</v>
      </c>
      <c r="D35" s="47" t="s">
        <v>25</v>
      </c>
      <c r="E35" s="47" t="s">
        <v>256</v>
      </c>
      <c r="F35" s="42" t="s">
        <v>123</v>
      </c>
      <c r="G35" s="97">
        <v>4769.2</v>
      </c>
      <c r="H35" s="97">
        <v>4584.2</v>
      </c>
      <c r="I35" s="97">
        <v>4584.2</v>
      </c>
    </row>
    <row r="36" spans="1:9" ht="45" customHeight="1">
      <c r="A36" s="44"/>
      <c r="B36" s="61" t="s">
        <v>115</v>
      </c>
      <c r="C36" s="44" t="s">
        <v>23</v>
      </c>
      <c r="D36" s="47" t="s">
        <v>25</v>
      </c>
      <c r="E36" s="47" t="s">
        <v>256</v>
      </c>
      <c r="F36" s="42" t="s">
        <v>126</v>
      </c>
      <c r="G36" s="97">
        <v>728</v>
      </c>
      <c r="H36" s="97">
        <v>728</v>
      </c>
      <c r="I36" s="97">
        <v>728</v>
      </c>
    </row>
    <row r="37" spans="1:9" ht="15.75">
      <c r="A37" s="44"/>
      <c r="B37" s="48" t="s">
        <v>129</v>
      </c>
      <c r="C37" s="44" t="s">
        <v>23</v>
      </c>
      <c r="D37" s="47" t="s">
        <v>25</v>
      </c>
      <c r="E37" s="47" t="s">
        <v>256</v>
      </c>
      <c r="F37" s="42" t="s">
        <v>128</v>
      </c>
      <c r="G37" s="97">
        <v>7</v>
      </c>
      <c r="H37" s="97">
        <v>7</v>
      </c>
      <c r="I37" s="97">
        <v>7</v>
      </c>
    </row>
    <row r="38" spans="1:9" ht="77.25" customHeight="1">
      <c r="A38" s="44" t="s">
        <v>130</v>
      </c>
      <c r="B38" s="50" t="s">
        <v>285</v>
      </c>
      <c r="C38" s="44" t="s">
        <v>23</v>
      </c>
      <c r="D38" s="47" t="s">
        <v>25</v>
      </c>
      <c r="E38" s="42" t="s">
        <v>282</v>
      </c>
      <c r="F38" s="47"/>
      <c r="G38" s="97">
        <f>G39+G40</f>
        <v>2602.6</v>
      </c>
      <c r="H38" s="97">
        <f>H39+H40</f>
        <v>2602.6</v>
      </c>
      <c r="I38" s="97">
        <f>I39+I40</f>
        <v>2602.6</v>
      </c>
    </row>
    <row r="39" spans="1:9" ht="90">
      <c r="A39" s="44" t="s">
        <v>247</v>
      </c>
      <c r="B39" s="46" t="s">
        <v>124</v>
      </c>
      <c r="C39" s="44" t="s">
        <v>23</v>
      </c>
      <c r="D39" s="47" t="s">
        <v>25</v>
      </c>
      <c r="E39" s="47" t="s">
        <v>282</v>
      </c>
      <c r="F39" s="42" t="s">
        <v>123</v>
      </c>
      <c r="G39" s="98">
        <v>2405.2</v>
      </c>
      <c r="H39" s="98">
        <v>2405.2</v>
      </c>
      <c r="I39" s="98">
        <v>2405.2</v>
      </c>
    </row>
    <row r="40" spans="1:9" ht="45">
      <c r="A40" s="44" t="s">
        <v>248</v>
      </c>
      <c r="B40" s="49" t="s">
        <v>277</v>
      </c>
      <c r="C40" s="44" t="s">
        <v>23</v>
      </c>
      <c r="D40" s="47" t="s">
        <v>25</v>
      </c>
      <c r="E40" s="47" t="s">
        <v>282</v>
      </c>
      <c r="F40" s="42" t="s">
        <v>126</v>
      </c>
      <c r="G40" s="98">
        <f>197.4</f>
        <v>197.4</v>
      </c>
      <c r="H40" s="98">
        <f>197.4</f>
        <v>197.4</v>
      </c>
      <c r="I40" s="98">
        <f>197.4</f>
        <v>197.4</v>
      </c>
    </row>
    <row r="41" spans="1:9" ht="65.25" customHeight="1">
      <c r="A41" s="52" t="s">
        <v>249</v>
      </c>
      <c r="B41" s="48" t="s">
        <v>284</v>
      </c>
      <c r="C41" s="44" t="s">
        <v>23</v>
      </c>
      <c r="D41" s="47" t="s">
        <v>25</v>
      </c>
      <c r="E41" s="54" t="s">
        <v>283</v>
      </c>
      <c r="F41" s="47"/>
      <c r="G41" s="98">
        <f>G42</f>
        <v>7.2</v>
      </c>
      <c r="H41" s="98">
        <f>H42</f>
        <v>7.5</v>
      </c>
      <c r="I41" s="98">
        <f>I42</f>
        <v>7.8</v>
      </c>
    </row>
    <row r="42" spans="1:9" ht="45" customHeight="1">
      <c r="A42" s="55"/>
      <c r="B42" s="49" t="s">
        <v>277</v>
      </c>
      <c r="C42" s="44" t="s">
        <v>23</v>
      </c>
      <c r="D42" s="47" t="s">
        <v>25</v>
      </c>
      <c r="E42" s="56" t="s">
        <v>283</v>
      </c>
      <c r="F42" s="42" t="s">
        <v>126</v>
      </c>
      <c r="G42" s="98">
        <f>Доходы!C81</f>
        <v>7.2</v>
      </c>
      <c r="H42" s="98">
        <f>Доходы!D81</f>
        <v>7.5</v>
      </c>
      <c r="I42" s="98">
        <f>Доходы!E81</f>
        <v>7.8</v>
      </c>
    </row>
    <row r="43" spans="1:9" ht="15.75">
      <c r="A43" s="40" t="s">
        <v>209</v>
      </c>
      <c r="B43" s="57" t="s">
        <v>102</v>
      </c>
      <c r="C43" s="44" t="s">
        <v>23</v>
      </c>
      <c r="D43" s="42" t="s">
        <v>106</v>
      </c>
      <c r="E43" s="47"/>
      <c r="F43" s="42"/>
      <c r="G43" s="98">
        <v>20</v>
      </c>
      <c r="H43" s="98">
        <v>20</v>
      </c>
      <c r="I43" s="98">
        <v>20</v>
      </c>
    </row>
    <row r="44" spans="1:9" ht="15.75">
      <c r="A44" s="52" t="s">
        <v>210</v>
      </c>
      <c r="B44" s="46" t="s">
        <v>103</v>
      </c>
      <c r="C44" s="44" t="s">
        <v>23</v>
      </c>
      <c r="D44" s="47" t="s">
        <v>106</v>
      </c>
      <c r="E44" s="42" t="s">
        <v>274</v>
      </c>
      <c r="F44" s="42"/>
      <c r="G44" s="98">
        <v>20</v>
      </c>
      <c r="H44" s="98">
        <v>20</v>
      </c>
      <c r="I44" s="98">
        <v>20</v>
      </c>
    </row>
    <row r="45" spans="1:9" ht="15.75">
      <c r="A45" s="44"/>
      <c r="B45" s="48" t="s">
        <v>129</v>
      </c>
      <c r="C45" s="44" t="s">
        <v>23</v>
      </c>
      <c r="D45" s="47" t="s">
        <v>106</v>
      </c>
      <c r="E45" s="47" t="s">
        <v>274</v>
      </c>
      <c r="F45" s="42" t="s">
        <v>128</v>
      </c>
      <c r="G45" s="97">
        <v>20</v>
      </c>
      <c r="H45" s="97">
        <v>20</v>
      </c>
      <c r="I45" s="97">
        <v>20</v>
      </c>
    </row>
    <row r="46" spans="1:9" ht="15.75">
      <c r="A46" s="40" t="s">
        <v>104</v>
      </c>
      <c r="B46" s="41" t="s">
        <v>19</v>
      </c>
      <c r="C46" s="44" t="s">
        <v>23</v>
      </c>
      <c r="D46" s="42" t="s">
        <v>82</v>
      </c>
      <c r="E46" s="47"/>
      <c r="F46" s="47"/>
      <c r="G46" s="97">
        <f>G51+G53+G57+G47</f>
        <v>12534.7</v>
      </c>
      <c r="H46" s="97">
        <f>H51+H53+H57+H47</f>
        <v>12534.7</v>
      </c>
      <c r="I46" s="97">
        <f>I51+I53+I57+I47</f>
        <v>12534.7</v>
      </c>
    </row>
    <row r="47" spans="1:9" ht="75" customHeight="1">
      <c r="A47" s="64" t="s">
        <v>105</v>
      </c>
      <c r="B47" s="61" t="s">
        <v>120</v>
      </c>
      <c r="C47" s="44" t="s">
        <v>23</v>
      </c>
      <c r="D47" s="42" t="s">
        <v>82</v>
      </c>
      <c r="E47" s="42" t="s">
        <v>259</v>
      </c>
      <c r="F47" s="42"/>
      <c r="G47" s="97">
        <f>G48+G49+G50</f>
        <v>5686.3</v>
      </c>
      <c r="H47" s="97">
        <f>H48+H49+H50</f>
        <v>5686.3</v>
      </c>
      <c r="I47" s="97">
        <f>I48+I49+I50</f>
        <v>5686.3</v>
      </c>
    </row>
    <row r="48" spans="1:9" ht="92.25" customHeight="1">
      <c r="A48" s="40"/>
      <c r="B48" s="46" t="s">
        <v>124</v>
      </c>
      <c r="C48" s="44" t="s">
        <v>23</v>
      </c>
      <c r="D48" s="47" t="s">
        <v>82</v>
      </c>
      <c r="E48" s="47" t="s">
        <v>259</v>
      </c>
      <c r="F48" s="42" t="s">
        <v>123</v>
      </c>
      <c r="G48" s="98">
        <v>5411.3</v>
      </c>
      <c r="H48" s="98">
        <v>5411.3</v>
      </c>
      <c r="I48" s="98">
        <v>5411.3</v>
      </c>
    </row>
    <row r="49" spans="1:9" ht="45">
      <c r="A49" s="44"/>
      <c r="B49" s="49" t="s">
        <v>277</v>
      </c>
      <c r="C49" s="44" t="s">
        <v>23</v>
      </c>
      <c r="D49" s="47" t="s">
        <v>82</v>
      </c>
      <c r="E49" s="47" t="s">
        <v>259</v>
      </c>
      <c r="F49" s="42" t="s">
        <v>126</v>
      </c>
      <c r="G49" s="98">
        <f>214+50+10</f>
        <v>274</v>
      </c>
      <c r="H49" s="98">
        <f>214+50+10</f>
        <v>274</v>
      </c>
      <c r="I49" s="98">
        <f>214+50+10</f>
        <v>274</v>
      </c>
    </row>
    <row r="50" spans="1:9" ht="15.75">
      <c r="A50" s="40"/>
      <c r="B50" s="48" t="s">
        <v>129</v>
      </c>
      <c r="C50" s="44" t="s">
        <v>23</v>
      </c>
      <c r="D50" s="47" t="s">
        <v>82</v>
      </c>
      <c r="E50" s="47" t="s">
        <v>259</v>
      </c>
      <c r="F50" s="42" t="s">
        <v>128</v>
      </c>
      <c r="G50" s="98">
        <v>1</v>
      </c>
      <c r="H50" s="98">
        <v>1</v>
      </c>
      <c r="I50" s="98">
        <v>1</v>
      </c>
    </row>
    <row r="51" spans="1:9" ht="30">
      <c r="A51" s="52" t="s">
        <v>214</v>
      </c>
      <c r="B51" s="46" t="s">
        <v>95</v>
      </c>
      <c r="C51" s="44" t="s">
        <v>23</v>
      </c>
      <c r="D51" s="47" t="s">
        <v>82</v>
      </c>
      <c r="E51" s="43" t="s">
        <v>275</v>
      </c>
      <c r="F51" s="42"/>
      <c r="G51" s="97">
        <f>G52</f>
        <v>150</v>
      </c>
      <c r="H51" s="97">
        <f>H52</f>
        <v>150</v>
      </c>
      <c r="I51" s="97">
        <f>I52</f>
        <v>150</v>
      </c>
    </row>
    <row r="52" spans="1:9" ht="45">
      <c r="A52" s="44"/>
      <c r="B52" s="49" t="s">
        <v>277</v>
      </c>
      <c r="C52" s="44" t="s">
        <v>23</v>
      </c>
      <c r="D52" s="47" t="s">
        <v>82</v>
      </c>
      <c r="E52" s="58" t="s">
        <v>275</v>
      </c>
      <c r="F52" s="42" t="s">
        <v>126</v>
      </c>
      <c r="G52" s="98">
        <f>150</f>
        <v>150</v>
      </c>
      <c r="H52" s="98">
        <f>150</f>
        <v>150</v>
      </c>
      <c r="I52" s="98">
        <f>150</f>
        <v>150</v>
      </c>
    </row>
    <row r="53" spans="1:9" ht="62.25" customHeight="1">
      <c r="A53" s="52" t="s">
        <v>215</v>
      </c>
      <c r="B53" s="59" t="s">
        <v>121</v>
      </c>
      <c r="C53" s="44" t="s">
        <v>23</v>
      </c>
      <c r="D53" s="56" t="s">
        <v>82</v>
      </c>
      <c r="E53" s="42" t="s">
        <v>260</v>
      </c>
      <c r="F53" s="42"/>
      <c r="G53" s="97">
        <f>G54+G55+G56</f>
        <v>6338.400000000001</v>
      </c>
      <c r="H53" s="97">
        <f>H54+H55+H56</f>
        <v>6338.400000000001</v>
      </c>
      <c r="I53" s="97">
        <f>I54+I55+I56</f>
        <v>6338.400000000001</v>
      </c>
    </row>
    <row r="54" spans="1:9" ht="81.75" customHeight="1">
      <c r="A54" s="44"/>
      <c r="B54" s="60" t="s">
        <v>124</v>
      </c>
      <c r="C54" s="44" t="s">
        <v>23</v>
      </c>
      <c r="D54" s="56" t="s">
        <v>82</v>
      </c>
      <c r="E54" s="47" t="s">
        <v>260</v>
      </c>
      <c r="F54" s="42" t="s">
        <v>123</v>
      </c>
      <c r="G54" s="98">
        <v>5952.8</v>
      </c>
      <c r="H54" s="98">
        <v>5952.8</v>
      </c>
      <c r="I54" s="98">
        <v>5952.8</v>
      </c>
    </row>
    <row r="55" spans="1:9" ht="45" customHeight="1">
      <c r="A55" s="40"/>
      <c r="B55" s="110" t="s">
        <v>277</v>
      </c>
      <c r="C55" s="44" t="s">
        <v>23</v>
      </c>
      <c r="D55" s="56" t="s">
        <v>82</v>
      </c>
      <c r="E55" s="47" t="s">
        <v>260</v>
      </c>
      <c r="F55" s="42" t="s">
        <v>126</v>
      </c>
      <c r="G55" s="98">
        <f>324.6+50+10</f>
        <v>384.6</v>
      </c>
      <c r="H55" s="98">
        <f>324.6+50+10</f>
        <v>384.6</v>
      </c>
      <c r="I55" s="98">
        <f>324.6+50+10</f>
        <v>384.6</v>
      </c>
    </row>
    <row r="56" spans="1:9" ht="15.75">
      <c r="A56" s="44"/>
      <c r="B56" s="48" t="s">
        <v>129</v>
      </c>
      <c r="C56" s="44" t="s">
        <v>23</v>
      </c>
      <c r="D56" s="56" t="s">
        <v>82</v>
      </c>
      <c r="E56" s="47" t="s">
        <v>260</v>
      </c>
      <c r="F56" s="42" t="s">
        <v>128</v>
      </c>
      <c r="G56" s="98">
        <v>1</v>
      </c>
      <c r="H56" s="98">
        <v>1</v>
      </c>
      <c r="I56" s="98">
        <v>1</v>
      </c>
    </row>
    <row r="57" spans="1:9" ht="60">
      <c r="A57" s="52" t="s">
        <v>388</v>
      </c>
      <c r="B57" s="61" t="s">
        <v>428</v>
      </c>
      <c r="C57" s="44" t="s">
        <v>23</v>
      </c>
      <c r="D57" s="56" t="s">
        <v>82</v>
      </c>
      <c r="E57" s="42" t="s">
        <v>258</v>
      </c>
      <c r="F57" s="42"/>
      <c r="G57" s="97">
        <f>G58</f>
        <v>360</v>
      </c>
      <c r="H57" s="97">
        <f>H58</f>
        <v>360</v>
      </c>
      <c r="I57" s="97">
        <f>I58</f>
        <v>360</v>
      </c>
    </row>
    <row r="58" spans="1:9" ht="45">
      <c r="A58" s="52"/>
      <c r="B58" s="49" t="s">
        <v>277</v>
      </c>
      <c r="C58" s="44" t="s">
        <v>23</v>
      </c>
      <c r="D58" s="56" t="s">
        <v>82</v>
      </c>
      <c r="E58" s="47" t="s">
        <v>258</v>
      </c>
      <c r="F58" s="42" t="s">
        <v>126</v>
      </c>
      <c r="G58" s="98">
        <v>360</v>
      </c>
      <c r="H58" s="98">
        <v>360</v>
      </c>
      <c r="I58" s="98">
        <v>360</v>
      </c>
    </row>
    <row r="59" spans="1:9" ht="28.5">
      <c r="A59" s="38" t="s">
        <v>30</v>
      </c>
      <c r="B59" s="41" t="s">
        <v>31</v>
      </c>
      <c r="C59" s="44" t="s">
        <v>23</v>
      </c>
      <c r="D59" s="42" t="s">
        <v>32</v>
      </c>
      <c r="E59" s="47"/>
      <c r="F59" s="47"/>
      <c r="G59" s="97">
        <f>G60+G63</f>
        <v>700</v>
      </c>
      <c r="H59" s="97">
        <f>H60+H63</f>
        <v>700</v>
      </c>
      <c r="I59" s="97">
        <f>I60+I63</f>
        <v>700</v>
      </c>
    </row>
    <row r="60" spans="1:9" ht="57">
      <c r="A60" s="38" t="s">
        <v>33</v>
      </c>
      <c r="B60" s="41" t="s">
        <v>96</v>
      </c>
      <c r="C60" s="44" t="s">
        <v>23</v>
      </c>
      <c r="D60" s="42" t="s">
        <v>34</v>
      </c>
      <c r="E60" s="47"/>
      <c r="F60" s="47"/>
      <c r="G60" s="97">
        <f aca="true" t="shared" si="1" ref="G60:I61">G61</f>
        <v>300</v>
      </c>
      <c r="H60" s="97">
        <f t="shared" si="1"/>
        <v>300</v>
      </c>
      <c r="I60" s="97">
        <f t="shared" si="1"/>
        <v>300</v>
      </c>
    </row>
    <row r="61" spans="1:9" ht="90">
      <c r="A61" s="52" t="s">
        <v>35</v>
      </c>
      <c r="B61" s="46" t="s">
        <v>424</v>
      </c>
      <c r="C61" s="44" t="s">
        <v>23</v>
      </c>
      <c r="D61" s="47" t="s">
        <v>34</v>
      </c>
      <c r="E61" s="54" t="s">
        <v>261</v>
      </c>
      <c r="F61" s="42"/>
      <c r="G61" s="97">
        <f t="shared" si="1"/>
        <v>300</v>
      </c>
      <c r="H61" s="97">
        <f t="shared" si="1"/>
        <v>300</v>
      </c>
      <c r="I61" s="97">
        <f t="shared" si="1"/>
        <v>300</v>
      </c>
    </row>
    <row r="62" spans="1:9" ht="45">
      <c r="A62" s="52"/>
      <c r="B62" s="49" t="s">
        <v>277</v>
      </c>
      <c r="C62" s="44" t="s">
        <v>23</v>
      </c>
      <c r="D62" s="47" t="s">
        <v>34</v>
      </c>
      <c r="E62" s="56" t="s">
        <v>261</v>
      </c>
      <c r="F62" s="42" t="s">
        <v>126</v>
      </c>
      <c r="G62" s="98">
        <v>300</v>
      </c>
      <c r="H62" s="98">
        <v>300</v>
      </c>
      <c r="I62" s="98">
        <v>300</v>
      </c>
    </row>
    <row r="63" spans="1:9" ht="42.75">
      <c r="A63" s="38" t="s">
        <v>51</v>
      </c>
      <c r="B63" s="57" t="s">
        <v>50</v>
      </c>
      <c r="C63" s="44" t="s">
        <v>23</v>
      </c>
      <c r="D63" s="42" t="s">
        <v>49</v>
      </c>
      <c r="E63" s="42"/>
      <c r="F63" s="42"/>
      <c r="G63" s="97">
        <f>G64+G70+G66+G68</f>
        <v>400</v>
      </c>
      <c r="H63" s="97">
        <f>H64+H70+H66+H68</f>
        <v>400</v>
      </c>
      <c r="I63" s="97">
        <f>I64+I70+I66+I68</f>
        <v>400</v>
      </c>
    </row>
    <row r="64" spans="1:9" s="123" customFormat="1" ht="90">
      <c r="A64" s="44" t="s">
        <v>52</v>
      </c>
      <c r="B64" s="46" t="s">
        <v>435</v>
      </c>
      <c r="C64" s="44" t="s">
        <v>23</v>
      </c>
      <c r="D64" s="47" t="s">
        <v>49</v>
      </c>
      <c r="E64" s="42" t="s">
        <v>268</v>
      </c>
      <c r="F64" s="42"/>
      <c r="G64" s="97">
        <f>G65</f>
        <v>100</v>
      </c>
      <c r="H64" s="97">
        <f>H65</f>
        <v>100</v>
      </c>
      <c r="I64" s="97">
        <f>I65</f>
        <v>100</v>
      </c>
    </row>
    <row r="65" spans="1:9" ht="45">
      <c r="A65" s="40"/>
      <c r="B65" s="49" t="s">
        <v>277</v>
      </c>
      <c r="C65" s="44" t="s">
        <v>23</v>
      </c>
      <c r="D65" s="47" t="s">
        <v>49</v>
      </c>
      <c r="E65" s="56" t="s">
        <v>268</v>
      </c>
      <c r="F65" s="42" t="s">
        <v>126</v>
      </c>
      <c r="G65" s="98">
        <v>100</v>
      </c>
      <c r="H65" s="98">
        <v>100</v>
      </c>
      <c r="I65" s="98">
        <v>100</v>
      </c>
    </row>
    <row r="66" spans="1:9" s="123" customFormat="1" ht="75">
      <c r="A66" s="44" t="s">
        <v>54</v>
      </c>
      <c r="B66" s="46" t="s">
        <v>432</v>
      </c>
      <c r="C66" s="44" t="s">
        <v>23</v>
      </c>
      <c r="D66" s="47" t="s">
        <v>49</v>
      </c>
      <c r="E66" s="42" t="s">
        <v>269</v>
      </c>
      <c r="F66" s="47"/>
      <c r="G66" s="97">
        <f>G67</f>
        <v>100</v>
      </c>
      <c r="H66" s="97">
        <f>H67</f>
        <v>100</v>
      </c>
      <c r="I66" s="97">
        <f>I67</f>
        <v>100</v>
      </c>
    </row>
    <row r="67" spans="1:9" ht="45">
      <c r="A67" s="44"/>
      <c r="B67" s="49" t="s">
        <v>277</v>
      </c>
      <c r="C67" s="44" t="s">
        <v>23</v>
      </c>
      <c r="D67" s="47" t="s">
        <v>49</v>
      </c>
      <c r="E67" s="56" t="s">
        <v>269</v>
      </c>
      <c r="F67" s="42" t="s">
        <v>126</v>
      </c>
      <c r="G67" s="98">
        <v>100</v>
      </c>
      <c r="H67" s="98">
        <v>100</v>
      </c>
      <c r="I67" s="98">
        <v>100</v>
      </c>
    </row>
    <row r="68" spans="1:9" ht="105">
      <c r="A68" s="44" t="s">
        <v>55</v>
      </c>
      <c r="B68" s="46" t="s">
        <v>430</v>
      </c>
      <c r="C68" s="44" t="s">
        <v>23</v>
      </c>
      <c r="D68" s="47" t="s">
        <v>49</v>
      </c>
      <c r="E68" s="42" t="s">
        <v>270</v>
      </c>
      <c r="F68" s="47"/>
      <c r="G68" s="97">
        <f>G69</f>
        <v>100</v>
      </c>
      <c r="H68" s="97">
        <f>H69</f>
        <v>100</v>
      </c>
      <c r="I68" s="97">
        <f>I69</f>
        <v>100</v>
      </c>
    </row>
    <row r="69" spans="1:9" ht="45">
      <c r="A69" s="44"/>
      <c r="B69" s="49" t="s">
        <v>277</v>
      </c>
      <c r="C69" s="44" t="s">
        <v>23</v>
      </c>
      <c r="D69" s="47" t="s">
        <v>49</v>
      </c>
      <c r="E69" s="47" t="s">
        <v>270</v>
      </c>
      <c r="F69" s="42" t="s">
        <v>126</v>
      </c>
      <c r="G69" s="98">
        <v>100</v>
      </c>
      <c r="H69" s="98">
        <v>100</v>
      </c>
      <c r="I69" s="98">
        <v>100</v>
      </c>
    </row>
    <row r="70" spans="1:9" ht="75">
      <c r="A70" s="44" t="s">
        <v>101</v>
      </c>
      <c r="B70" s="53" t="s">
        <v>426</v>
      </c>
      <c r="C70" s="44" t="s">
        <v>23</v>
      </c>
      <c r="D70" s="47" t="s">
        <v>49</v>
      </c>
      <c r="E70" s="43" t="s">
        <v>271</v>
      </c>
      <c r="F70" s="42"/>
      <c r="G70" s="97">
        <f>G71</f>
        <v>100</v>
      </c>
      <c r="H70" s="97">
        <f>H71</f>
        <v>100</v>
      </c>
      <c r="I70" s="97">
        <f>I71</f>
        <v>100</v>
      </c>
    </row>
    <row r="71" spans="1:9" ht="45">
      <c r="A71" s="44"/>
      <c r="B71" s="49" t="s">
        <v>277</v>
      </c>
      <c r="C71" s="44" t="s">
        <v>23</v>
      </c>
      <c r="D71" s="47" t="s">
        <v>49</v>
      </c>
      <c r="E71" s="58" t="s">
        <v>271</v>
      </c>
      <c r="F71" s="42" t="s">
        <v>126</v>
      </c>
      <c r="G71" s="98">
        <v>100</v>
      </c>
      <c r="H71" s="98">
        <v>100</v>
      </c>
      <c r="I71" s="98">
        <v>100</v>
      </c>
    </row>
    <row r="72" spans="1:9" s="152" customFormat="1" ht="15.75">
      <c r="A72" s="40" t="s">
        <v>36</v>
      </c>
      <c r="B72" s="151" t="s">
        <v>393</v>
      </c>
      <c r="C72" s="40" t="s">
        <v>23</v>
      </c>
      <c r="D72" s="42" t="s">
        <v>392</v>
      </c>
      <c r="E72" s="43"/>
      <c r="F72" s="42"/>
      <c r="G72" s="97">
        <f>G73+G76</f>
        <v>250</v>
      </c>
      <c r="H72" s="97">
        <f>H73+H76</f>
        <v>250</v>
      </c>
      <c r="I72" s="97">
        <f>I73+I76</f>
        <v>250</v>
      </c>
    </row>
    <row r="73" spans="1:9" s="152" customFormat="1" ht="15.75">
      <c r="A73" s="40" t="s">
        <v>37</v>
      </c>
      <c r="B73" s="151" t="s">
        <v>394</v>
      </c>
      <c r="C73" s="40" t="s">
        <v>23</v>
      </c>
      <c r="D73" s="42" t="s">
        <v>390</v>
      </c>
      <c r="E73" s="43"/>
      <c r="F73" s="42"/>
      <c r="G73" s="97">
        <f aca="true" t="shared" si="2" ref="G73:I74">G74</f>
        <v>200</v>
      </c>
      <c r="H73" s="97">
        <f t="shared" si="2"/>
        <v>200</v>
      </c>
      <c r="I73" s="97">
        <f t="shared" si="2"/>
        <v>200</v>
      </c>
    </row>
    <row r="74" spans="1:9" ht="60">
      <c r="A74" s="44" t="s">
        <v>83</v>
      </c>
      <c r="B74" s="49" t="s">
        <v>429</v>
      </c>
      <c r="C74" s="44" t="s">
        <v>23</v>
      </c>
      <c r="D74" s="47" t="s">
        <v>390</v>
      </c>
      <c r="E74" s="160">
        <v>5100100100</v>
      </c>
      <c r="F74" s="42"/>
      <c r="G74" s="98">
        <f t="shared" si="2"/>
        <v>200</v>
      </c>
      <c r="H74" s="98">
        <f t="shared" si="2"/>
        <v>200</v>
      </c>
      <c r="I74" s="98">
        <f t="shared" si="2"/>
        <v>200</v>
      </c>
    </row>
    <row r="75" spans="1:9" ht="45">
      <c r="A75" s="44"/>
      <c r="B75" s="49" t="s">
        <v>277</v>
      </c>
      <c r="C75" s="44" t="s">
        <v>23</v>
      </c>
      <c r="D75" s="47" t="s">
        <v>390</v>
      </c>
      <c r="E75" s="160">
        <v>5100100100</v>
      </c>
      <c r="F75" s="42" t="s">
        <v>126</v>
      </c>
      <c r="G75" s="97">
        <v>200</v>
      </c>
      <c r="H75" s="97">
        <v>200</v>
      </c>
      <c r="I75" s="97">
        <v>200</v>
      </c>
    </row>
    <row r="76" spans="1:9" s="152" customFormat="1" ht="29.25">
      <c r="A76" s="40" t="s">
        <v>397</v>
      </c>
      <c r="B76" s="154" t="s">
        <v>396</v>
      </c>
      <c r="C76" s="40" t="s">
        <v>23</v>
      </c>
      <c r="D76" s="42" t="s">
        <v>391</v>
      </c>
      <c r="E76" s="43"/>
      <c r="F76" s="42"/>
      <c r="G76" s="97">
        <f aca="true" t="shared" si="3" ref="G76:I77">G77</f>
        <v>50</v>
      </c>
      <c r="H76" s="97">
        <f t="shared" si="3"/>
        <v>50</v>
      </c>
      <c r="I76" s="97">
        <f t="shared" si="3"/>
        <v>50</v>
      </c>
    </row>
    <row r="77" spans="1:9" ht="60">
      <c r="A77" s="44" t="s">
        <v>398</v>
      </c>
      <c r="B77" s="153" t="s">
        <v>395</v>
      </c>
      <c r="C77" s="44" t="s">
        <v>23</v>
      </c>
      <c r="D77" s="47" t="s">
        <v>391</v>
      </c>
      <c r="E77" s="160">
        <v>5450100100</v>
      </c>
      <c r="F77" s="42"/>
      <c r="G77" s="98">
        <f t="shared" si="3"/>
        <v>50</v>
      </c>
      <c r="H77" s="98">
        <f t="shared" si="3"/>
        <v>50</v>
      </c>
      <c r="I77" s="98">
        <f t="shared" si="3"/>
        <v>50</v>
      </c>
    </row>
    <row r="78" spans="1:9" ht="45">
      <c r="A78" s="44"/>
      <c r="B78" s="49" t="s">
        <v>277</v>
      </c>
      <c r="C78" s="44" t="s">
        <v>23</v>
      </c>
      <c r="D78" s="47" t="s">
        <v>391</v>
      </c>
      <c r="E78" s="160">
        <v>5450100100</v>
      </c>
      <c r="F78" s="42" t="s">
        <v>126</v>
      </c>
      <c r="G78" s="97">
        <v>50</v>
      </c>
      <c r="H78" s="97">
        <v>50</v>
      </c>
      <c r="I78" s="97">
        <v>50</v>
      </c>
    </row>
    <row r="79" spans="1:9" ht="24.75" customHeight="1">
      <c r="A79" s="38" t="s">
        <v>38</v>
      </c>
      <c r="B79" s="41" t="s">
        <v>57</v>
      </c>
      <c r="C79" s="44" t="s">
        <v>23</v>
      </c>
      <c r="D79" s="42" t="s">
        <v>56</v>
      </c>
      <c r="E79" s="47"/>
      <c r="F79" s="47"/>
      <c r="G79" s="97">
        <f aca="true" t="shared" si="4" ref="G79:I80">G80</f>
        <v>14300</v>
      </c>
      <c r="H79" s="97">
        <f t="shared" si="4"/>
        <v>5000</v>
      </c>
      <c r="I79" s="97">
        <f t="shared" si="4"/>
        <v>6000</v>
      </c>
    </row>
    <row r="80" spans="1:9" ht="25.5" customHeight="1">
      <c r="A80" s="38" t="s">
        <v>39</v>
      </c>
      <c r="B80" s="57" t="s">
        <v>67</v>
      </c>
      <c r="C80" s="44" t="s">
        <v>23</v>
      </c>
      <c r="D80" s="42" t="s">
        <v>68</v>
      </c>
      <c r="E80" s="47"/>
      <c r="F80" s="47"/>
      <c r="G80" s="97">
        <f t="shared" si="4"/>
        <v>14300</v>
      </c>
      <c r="H80" s="97">
        <f t="shared" si="4"/>
        <v>5000</v>
      </c>
      <c r="I80" s="97">
        <f t="shared" si="4"/>
        <v>6000</v>
      </c>
    </row>
    <row r="81" spans="1:9" ht="28.5">
      <c r="A81" s="52"/>
      <c r="B81" s="57" t="s">
        <v>99</v>
      </c>
      <c r="C81" s="44" t="s">
        <v>23</v>
      </c>
      <c r="D81" s="47" t="s">
        <v>68</v>
      </c>
      <c r="E81" s="42" t="s">
        <v>267</v>
      </c>
      <c r="F81" s="47"/>
      <c r="G81" s="97">
        <f>G82+G84</f>
        <v>14300</v>
      </c>
      <c r="H81" s="97">
        <f>H82+H84</f>
        <v>5000</v>
      </c>
      <c r="I81" s="97">
        <f>I82+I84</f>
        <v>6000</v>
      </c>
    </row>
    <row r="82" spans="1:9" ht="30">
      <c r="A82" s="44" t="s">
        <v>97</v>
      </c>
      <c r="B82" s="46" t="s">
        <v>422</v>
      </c>
      <c r="C82" s="44" t="s">
        <v>23</v>
      </c>
      <c r="D82" s="47" t="s">
        <v>68</v>
      </c>
      <c r="E82" s="42" t="s">
        <v>266</v>
      </c>
      <c r="F82" s="47"/>
      <c r="G82" s="97">
        <f>G83</f>
        <v>3100</v>
      </c>
      <c r="H82" s="97">
        <f>H83</f>
        <v>5000</v>
      </c>
      <c r="I82" s="97">
        <f>I83</f>
        <v>6000</v>
      </c>
    </row>
    <row r="83" spans="1:9" ht="45">
      <c r="A83" s="44"/>
      <c r="B83" s="49" t="s">
        <v>277</v>
      </c>
      <c r="C83" s="44" t="s">
        <v>23</v>
      </c>
      <c r="D83" s="47" t="s">
        <v>68</v>
      </c>
      <c r="E83" s="47" t="s">
        <v>266</v>
      </c>
      <c r="F83" s="42" t="s">
        <v>126</v>
      </c>
      <c r="G83" s="98">
        <v>3100</v>
      </c>
      <c r="H83" s="98">
        <v>5000</v>
      </c>
      <c r="I83" s="98">
        <v>6000</v>
      </c>
    </row>
    <row r="84" spans="1:9" ht="30">
      <c r="A84" s="52" t="s">
        <v>399</v>
      </c>
      <c r="B84" s="46" t="s">
        <v>422</v>
      </c>
      <c r="C84" s="52" t="s">
        <v>23</v>
      </c>
      <c r="D84" s="56" t="s">
        <v>68</v>
      </c>
      <c r="E84" s="42"/>
      <c r="F84" s="42"/>
      <c r="G84" s="97">
        <f>G85+G87</f>
        <v>11200</v>
      </c>
      <c r="H84" s="97">
        <f>H85+H87</f>
        <v>0</v>
      </c>
      <c r="I84" s="97">
        <f>I85+I87</f>
        <v>0</v>
      </c>
    </row>
    <row r="85" spans="1:9" ht="45">
      <c r="A85" s="62" t="s">
        <v>400</v>
      </c>
      <c r="B85" s="82" t="s">
        <v>292</v>
      </c>
      <c r="C85" s="52" t="s">
        <v>23</v>
      </c>
      <c r="D85" s="56" t="s">
        <v>68</v>
      </c>
      <c r="E85" s="42" t="s">
        <v>291</v>
      </c>
      <c r="F85" s="42"/>
      <c r="G85" s="98">
        <f>G86</f>
        <v>10000</v>
      </c>
      <c r="H85" s="98">
        <f>H86</f>
        <v>0</v>
      </c>
      <c r="I85" s="98">
        <f>I86</f>
        <v>0</v>
      </c>
    </row>
    <row r="86" spans="1:9" ht="45">
      <c r="A86" s="62"/>
      <c r="B86" s="49" t="s">
        <v>277</v>
      </c>
      <c r="C86" s="52" t="s">
        <v>23</v>
      </c>
      <c r="D86" s="56" t="s">
        <v>68</v>
      </c>
      <c r="E86" s="47" t="s">
        <v>291</v>
      </c>
      <c r="F86" s="54" t="s">
        <v>126</v>
      </c>
      <c r="G86" s="98">
        <f>Доходы!C76</f>
        <v>10000</v>
      </c>
      <c r="H86" s="98">
        <f>Доходы!D76</f>
        <v>0</v>
      </c>
      <c r="I86" s="98">
        <f>Доходы!E76</f>
        <v>0</v>
      </c>
    </row>
    <row r="87" spans="1:9" ht="57" customHeight="1">
      <c r="A87" s="62" t="s">
        <v>401</v>
      </c>
      <c r="B87" s="61" t="s">
        <v>280</v>
      </c>
      <c r="C87" s="52" t="s">
        <v>23</v>
      </c>
      <c r="D87" s="56" t="s">
        <v>68</v>
      </c>
      <c r="E87" s="42" t="s">
        <v>290</v>
      </c>
      <c r="F87" s="42"/>
      <c r="G87" s="98">
        <f>G88</f>
        <v>1200</v>
      </c>
      <c r="H87" s="98">
        <f>H88</f>
        <v>0</v>
      </c>
      <c r="I87" s="98">
        <f>I88</f>
        <v>0</v>
      </c>
    </row>
    <row r="88" spans="1:9" ht="30.75" customHeight="1">
      <c r="A88" s="62"/>
      <c r="B88" s="63" t="s">
        <v>125</v>
      </c>
      <c r="C88" s="52" t="s">
        <v>23</v>
      </c>
      <c r="D88" s="56" t="s">
        <v>68</v>
      </c>
      <c r="E88" s="47" t="s">
        <v>290</v>
      </c>
      <c r="F88" s="54" t="s">
        <v>126</v>
      </c>
      <c r="G88" s="98">
        <v>1200</v>
      </c>
      <c r="H88" s="98">
        <v>0</v>
      </c>
      <c r="I88" s="98">
        <v>0</v>
      </c>
    </row>
    <row r="89" spans="1:9" ht="15.75">
      <c r="A89" s="38" t="s">
        <v>59</v>
      </c>
      <c r="B89" s="57" t="s">
        <v>81</v>
      </c>
      <c r="C89" s="44" t="s">
        <v>23</v>
      </c>
      <c r="D89" s="42" t="s">
        <v>77</v>
      </c>
      <c r="E89" s="47"/>
      <c r="F89" s="47"/>
      <c r="G89" s="97">
        <f>G90</f>
        <v>100</v>
      </c>
      <c r="H89" s="97">
        <f aca="true" t="shared" si="5" ref="H89:I91">H90</f>
        <v>100</v>
      </c>
      <c r="I89" s="97">
        <f t="shared" si="5"/>
        <v>100</v>
      </c>
    </row>
    <row r="90" spans="1:9" ht="28.5">
      <c r="A90" s="38" t="s">
        <v>60</v>
      </c>
      <c r="B90" s="57" t="s">
        <v>80</v>
      </c>
      <c r="C90" s="44" t="s">
        <v>23</v>
      </c>
      <c r="D90" s="42" t="s">
        <v>78</v>
      </c>
      <c r="E90" s="47"/>
      <c r="F90" s="47"/>
      <c r="G90" s="97">
        <f>G91</f>
        <v>100</v>
      </c>
      <c r="H90" s="97">
        <f t="shared" si="5"/>
        <v>100</v>
      </c>
      <c r="I90" s="97">
        <f t="shared" si="5"/>
        <v>100</v>
      </c>
    </row>
    <row r="91" spans="1:9" ht="60">
      <c r="A91" s="44" t="s">
        <v>212</v>
      </c>
      <c r="B91" s="46" t="s">
        <v>431</v>
      </c>
      <c r="C91" s="44" t="s">
        <v>23</v>
      </c>
      <c r="D91" s="47" t="s">
        <v>78</v>
      </c>
      <c r="E91" s="54" t="s">
        <v>262</v>
      </c>
      <c r="F91" s="47"/>
      <c r="G91" s="98">
        <f>G92</f>
        <v>100</v>
      </c>
      <c r="H91" s="98">
        <f t="shared" si="5"/>
        <v>100</v>
      </c>
      <c r="I91" s="98">
        <f t="shared" si="5"/>
        <v>100</v>
      </c>
    </row>
    <row r="92" spans="1:9" ht="45">
      <c r="A92" s="44"/>
      <c r="B92" s="49" t="s">
        <v>277</v>
      </c>
      <c r="C92" s="44" t="s">
        <v>23</v>
      </c>
      <c r="D92" s="47" t="s">
        <v>78</v>
      </c>
      <c r="E92" s="56" t="s">
        <v>262</v>
      </c>
      <c r="F92" s="42" t="s">
        <v>126</v>
      </c>
      <c r="G92" s="98">
        <f>50+50</f>
        <v>100</v>
      </c>
      <c r="H92" s="98">
        <f>50+50</f>
        <v>100</v>
      </c>
      <c r="I92" s="98">
        <f>50+50</f>
        <v>100</v>
      </c>
    </row>
    <row r="93" spans="1:9" ht="15.75">
      <c r="A93" s="38" t="s">
        <v>71</v>
      </c>
      <c r="B93" s="41" t="s">
        <v>65</v>
      </c>
      <c r="C93" s="44" t="s">
        <v>23</v>
      </c>
      <c r="D93" s="42" t="s">
        <v>66</v>
      </c>
      <c r="E93" s="47"/>
      <c r="F93" s="42"/>
      <c r="G93" s="97">
        <f>G97+G94</f>
        <v>1425</v>
      </c>
      <c r="H93" s="97">
        <f>H97+H94</f>
        <v>1425</v>
      </c>
      <c r="I93" s="97">
        <f>I97+I94</f>
        <v>1425</v>
      </c>
    </row>
    <row r="94" spans="1:9" ht="42.75">
      <c r="A94" s="40" t="s">
        <v>72</v>
      </c>
      <c r="B94" s="83" t="s">
        <v>109</v>
      </c>
      <c r="C94" s="44" t="s">
        <v>23</v>
      </c>
      <c r="D94" s="42" t="s">
        <v>107</v>
      </c>
      <c r="E94" s="47"/>
      <c r="F94" s="42"/>
      <c r="G94" s="97">
        <f aca="true" t="shared" si="6" ref="G94:I95">G95</f>
        <v>25</v>
      </c>
      <c r="H94" s="97">
        <f t="shared" si="6"/>
        <v>25</v>
      </c>
      <c r="I94" s="97">
        <f t="shared" si="6"/>
        <v>25</v>
      </c>
    </row>
    <row r="95" spans="1:9" ht="105">
      <c r="A95" s="44" t="s">
        <v>73</v>
      </c>
      <c r="B95" s="61" t="s">
        <v>108</v>
      </c>
      <c r="C95" s="44" t="s">
        <v>23</v>
      </c>
      <c r="D95" s="47" t="s">
        <v>107</v>
      </c>
      <c r="E95" s="42" t="s">
        <v>251</v>
      </c>
      <c r="F95" s="42"/>
      <c r="G95" s="98">
        <f t="shared" si="6"/>
        <v>25</v>
      </c>
      <c r="H95" s="98">
        <f t="shared" si="6"/>
        <v>25</v>
      </c>
      <c r="I95" s="98">
        <f t="shared" si="6"/>
        <v>25</v>
      </c>
    </row>
    <row r="96" spans="1:9" ht="45">
      <c r="A96" s="44"/>
      <c r="B96" s="49" t="s">
        <v>277</v>
      </c>
      <c r="C96" s="44" t="s">
        <v>23</v>
      </c>
      <c r="D96" s="47" t="s">
        <v>107</v>
      </c>
      <c r="E96" s="47" t="s">
        <v>251</v>
      </c>
      <c r="F96" s="42" t="s">
        <v>126</v>
      </c>
      <c r="G96" s="98">
        <v>25</v>
      </c>
      <c r="H96" s="98">
        <v>25</v>
      </c>
      <c r="I96" s="98">
        <v>25</v>
      </c>
    </row>
    <row r="97" spans="1:9" ht="15.75">
      <c r="A97" s="38" t="s">
        <v>385</v>
      </c>
      <c r="B97" s="41" t="s">
        <v>111</v>
      </c>
      <c r="C97" s="44" t="s">
        <v>23</v>
      </c>
      <c r="D97" s="42" t="s">
        <v>110</v>
      </c>
      <c r="E97" s="47"/>
      <c r="F97" s="42"/>
      <c r="G97" s="97">
        <f>G100+G98</f>
        <v>1400</v>
      </c>
      <c r="H97" s="97">
        <f>H100+H98</f>
        <v>1400</v>
      </c>
      <c r="I97" s="97">
        <f>I100+I98</f>
        <v>1400</v>
      </c>
    </row>
    <row r="98" spans="1:9" ht="60">
      <c r="A98" s="52" t="s">
        <v>402</v>
      </c>
      <c r="B98" s="124" t="s">
        <v>423</v>
      </c>
      <c r="C98" s="44" t="s">
        <v>23</v>
      </c>
      <c r="D98" s="42" t="s">
        <v>110</v>
      </c>
      <c r="E98" s="42" t="s">
        <v>337</v>
      </c>
      <c r="F98" s="42"/>
      <c r="G98" s="97">
        <f>G99</f>
        <v>100</v>
      </c>
      <c r="H98" s="97">
        <f>H99</f>
        <v>100</v>
      </c>
      <c r="I98" s="97">
        <f>I99</f>
        <v>100</v>
      </c>
    </row>
    <row r="99" spans="1:9" ht="30">
      <c r="A99" s="52"/>
      <c r="B99" s="65" t="s">
        <v>125</v>
      </c>
      <c r="C99" s="44" t="s">
        <v>23</v>
      </c>
      <c r="D99" s="47" t="s">
        <v>110</v>
      </c>
      <c r="E99" s="47" t="s">
        <v>337</v>
      </c>
      <c r="F99" s="42" t="s">
        <v>126</v>
      </c>
      <c r="G99" s="98">
        <v>100</v>
      </c>
      <c r="H99" s="98">
        <v>100</v>
      </c>
      <c r="I99" s="98">
        <v>100</v>
      </c>
    </row>
    <row r="100" spans="1:9" ht="60">
      <c r="A100" s="52" t="s">
        <v>403</v>
      </c>
      <c r="B100" s="53" t="s">
        <v>425</v>
      </c>
      <c r="C100" s="44" t="s">
        <v>23</v>
      </c>
      <c r="D100" s="47" t="s">
        <v>110</v>
      </c>
      <c r="E100" s="42" t="s">
        <v>272</v>
      </c>
      <c r="F100" s="42"/>
      <c r="G100" s="97">
        <f>G101</f>
        <v>1300</v>
      </c>
      <c r="H100" s="97">
        <f>H101</f>
        <v>1300</v>
      </c>
      <c r="I100" s="97">
        <f>I101</f>
        <v>1300</v>
      </c>
    </row>
    <row r="101" spans="1:9" ht="45">
      <c r="A101" s="38"/>
      <c r="B101" s="49" t="s">
        <v>277</v>
      </c>
      <c r="C101" s="44" t="s">
        <v>23</v>
      </c>
      <c r="D101" s="47" t="s">
        <v>110</v>
      </c>
      <c r="E101" s="47" t="s">
        <v>272</v>
      </c>
      <c r="F101" s="42" t="s">
        <v>126</v>
      </c>
      <c r="G101" s="98">
        <f>2000-500-200</f>
        <v>1300</v>
      </c>
      <c r="H101" s="98">
        <f>2000-500-200</f>
        <v>1300</v>
      </c>
      <c r="I101" s="98">
        <f>2000-500-200</f>
        <v>1300</v>
      </c>
    </row>
    <row r="102" spans="1:9" ht="15.75">
      <c r="A102" s="38" t="s">
        <v>69</v>
      </c>
      <c r="B102" s="41" t="s">
        <v>89</v>
      </c>
      <c r="C102" s="44" t="s">
        <v>23</v>
      </c>
      <c r="D102" s="42" t="s">
        <v>40</v>
      </c>
      <c r="E102" s="58"/>
      <c r="F102" s="40"/>
      <c r="G102" s="97">
        <f>G103</f>
        <v>8450</v>
      </c>
      <c r="H102" s="97">
        <f aca="true" t="shared" si="7" ref="H102:I104">H103</f>
        <v>8450</v>
      </c>
      <c r="I102" s="97">
        <f t="shared" si="7"/>
        <v>8450</v>
      </c>
    </row>
    <row r="103" spans="1:9" ht="15.75">
      <c r="A103" s="38" t="s">
        <v>63</v>
      </c>
      <c r="B103" s="41" t="s">
        <v>61</v>
      </c>
      <c r="C103" s="44" t="s">
        <v>23</v>
      </c>
      <c r="D103" s="42" t="s">
        <v>58</v>
      </c>
      <c r="E103" s="58"/>
      <c r="F103" s="40"/>
      <c r="G103" s="97">
        <f>G104</f>
        <v>8450</v>
      </c>
      <c r="H103" s="97">
        <f t="shared" si="7"/>
        <v>8450</v>
      </c>
      <c r="I103" s="97">
        <f t="shared" si="7"/>
        <v>8450</v>
      </c>
    </row>
    <row r="104" spans="1:9" ht="63.75" customHeight="1">
      <c r="A104" s="52" t="s">
        <v>64</v>
      </c>
      <c r="B104" s="46" t="s">
        <v>433</v>
      </c>
      <c r="C104" s="44" t="s">
        <v>23</v>
      </c>
      <c r="D104" s="42" t="s">
        <v>58</v>
      </c>
      <c r="E104" s="42" t="s">
        <v>257</v>
      </c>
      <c r="F104" s="42"/>
      <c r="G104" s="97">
        <f>G105</f>
        <v>8450</v>
      </c>
      <c r="H104" s="97">
        <f t="shared" si="7"/>
        <v>8450</v>
      </c>
      <c r="I104" s="97">
        <f t="shared" si="7"/>
        <v>8450</v>
      </c>
    </row>
    <row r="105" spans="1:9" ht="30">
      <c r="A105" s="40"/>
      <c r="B105" s="65" t="s">
        <v>125</v>
      </c>
      <c r="C105" s="44" t="s">
        <v>23</v>
      </c>
      <c r="D105" s="47" t="s">
        <v>58</v>
      </c>
      <c r="E105" s="47" t="s">
        <v>257</v>
      </c>
      <c r="F105" s="42" t="s">
        <v>126</v>
      </c>
      <c r="G105" s="98">
        <v>8450</v>
      </c>
      <c r="H105" s="98">
        <v>8450</v>
      </c>
      <c r="I105" s="98">
        <v>8450</v>
      </c>
    </row>
    <row r="106" spans="1:9" ht="15.75">
      <c r="A106" s="38" t="s">
        <v>74</v>
      </c>
      <c r="B106" s="41" t="s">
        <v>42</v>
      </c>
      <c r="C106" s="44" t="s">
        <v>23</v>
      </c>
      <c r="D106" s="42" t="s">
        <v>43</v>
      </c>
      <c r="E106" s="47"/>
      <c r="F106" s="42"/>
      <c r="G106" s="97">
        <f>G110+G107</f>
        <v>14998.1</v>
      </c>
      <c r="H106" s="97">
        <f>H110+H107</f>
        <v>15543.8</v>
      </c>
      <c r="I106" s="97">
        <f>I110+I107</f>
        <v>16133.5</v>
      </c>
    </row>
    <row r="107" spans="1:9" ht="15.75">
      <c r="A107" s="38" t="s">
        <v>70</v>
      </c>
      <c r="B107" s="41" t="s">
        <v>371</v>
      </c>
      <c r="C107" s="44" t="s">
        <v>23</v>
      </c>
      <c r="D107" s="42" t="s">
        <v>370</v>
      </c>
      <c r="E107" s="47"/>
      <c r="F107" s="47"/>
      <c r="G107" s="97">
        <f aca="true" t="shared" si="8" ref="G107:I108">G108</f>
        <v>979.4</v>
      </c>
      <c r="H107" s="97">
        <f t="shared" si="8"/>
        <v>979.4</v>
      </c>
      <c r="I107" s="97">
        <f t="shared" si="8"/>
        <v>979.4</v>
      </c>
    </row>
    <row r="108" spans="1:9" ht="60">
      <c r="A108" s="52" t="s">
        <v>213</v>
      </c>
      <c r="B108" s="46" t="s">
        <v>122</v>
      </c>
      <c r="C108" s="44" t="s">
        <v>23</v>
      </c>
      <c r="D108" s="47" t="s">
        <v>370</v>
      </c>
      <c r="E108" s="42" t="s">
        <v>264</v>
      </c>
      <c r="F108" s="47"/>
      <c r="G108" s="98">
        <f t="shared" si="8"/>
        <v>979.4</v>
      </c>
      <c r="H108" s="98">
        <f t="shared" si="8"/>
        <v>979.4</v>
      </c>
      <c r="I108" s="98">
        <f t="shared" si="8"/>
        <v>979.4</v>
      </c>
    </row>
    <row r="109" spans="1:9" ht="30.75" customHeight="1">
      <c r="A109" s="44"/>
      <c r="B109" s="46" t="s">
        <v>127</v>
      </c>
      <c r="C109" s="44" t="s">
        <v>23</v>
      </c>
      <c r="D109" s="47" t="s">
        <v>370</v>
      </c>
      <c r="E109" s="47" t="s">
        <v>264</v>
      </c>
      <c r="F109" s="42" t="s">
        <v>116</v>
      </c>
      <c r="G109" s="98">
        <v>979.4</v>
      </c>
      <c r="H109" s="98">
        <v>979.4</v>
      </c>
      <c r="I109" s="98">
        <v>979.4</v>
      </c>
    </row>
    <row r="110" spans="1:9" ht="15.75">
      <c r="A110" s="38" t="s">
        <v>79</v>
      </c>
      <c r="B110" s="57" t="s">
        <v>44</v>
      </c>
      <c r="C110" s="44" t="s">
        <v>23</v>
      </c>
      <c r="D110" s="42" t="s">
        <v>45</v>
      </c>
      <c r="E110" s="47"/>
      <c r="F110" s="42"/>
      <c r="G110" s="97">
        <f>G111</f>
        <v>14018.7</v>
      </c>
      <c r="H110" s="97">
        <f>H111</f>
        <v>14564.4</v>
      </c>
      <c r="I110" s="97">
        <f>I111</f>
        <v>15154.1</v>
      </c>
    </row>
    <row r="111" spans="1:9" ht="28.5">
      <c r="A111" s="38" t="s">
        <v>75</v>
      </c>
      <c r="B111" s="57" t="s">
        <v>53</v>
      </c>
      <c r="C111" s="44" t="s">
        <v>23</v>
      </c>
      <c r="D111" s="42" t="s">
        <v>45</v>
      </c>
      <c r="E111" s="54" t="s">
        <v>250</v>
      </c>
      <c r="F111" s="42"/>
      <c r="G111" s="97">
        <f>G112+G114</f>
        <v>14018.7</v>
      </c>
      <c r="H111" s="97">
        <f>H112+H114</f>
        <v>14564.4</v>
      </c>
      <c r="I111" s="97">
        <f>I112+I114</f>
        <v>15154.1</v>
      </c>
    </row>
    <row r="112" spans="1:9" ht="75.75" customHeight="1">
      <c r="A112" s="44" t="s">
        <v>76</v>
      </c>
      <c r="B112" s="66" t="s">
        <v>288</v>
      </c>
      <c r="C112" s="44" t="s">
        <v>23</v>
      </c>
      <c r="D112" s="47" t="s">
        <v>45</v>
      </c>
      <c r="E112" s="42" t="s">
        <v>287</v>
      </c>
      <c r="F112" s="47"/>
      <c r="G112" s="97">
        <f>G113</f>
        <v>8617.9</v>
      </c>
      <c r="H112" s="97">
        <f>H113</f>
        <v>8953.3</v>
      </c>
      <c r="I112" s="97">
        <f>I113</f>
        <v>9316</v>
      </c>
    </row>
    <row r="113" spans="1:9" ht="30">
      <c r="A113" s="44"/>
      <c r="B113" s="46" t="s">
        <v>127</v>
      </c>
      <c r="C113" s="44" t="s">
        <v>23</v>
      </c>
      <c r="D113" s="47" t="s">
        <v>45</v>
      </c>
      <c r="E113" s="47" t="s">
        <v>287</v>
      </c>
      <c r="F113" s="42" t="s">
        <v>116</v>
      </c>
      <c r="G113" s="98">
        <f>Доходы!C84</f>
        <v>8617.9</v>
      </c>
      <c r="H113" s="98">
        <f>Доходы!D84</f>
        <v>8953.3</v>
      </c>
      <c r="I113" s="98">
        <f>Доходы!E84</f>
        <v>9316</v>
      </c>
    </row>
    <row r="114" spans="1:9" ht="75">
      <c r="A114" s="44" t="s">
        <v>404</v>
      </c>
      <c r="B114" s="46" t="s">
        <v>278</v>
      </c>
      <c r="C114" s="40" t="s">
        <v>23</v>
      </c>
      <c r="D114" s="42" t="s">
        <v>45</v>
      </c>
      <c r="E114" s="42" t="s">
        <v>286</v>
      </c>
      <c r="F114" s="47"/>
      <c r="G114" s="97">
        <f>G115</f>
        <v>5400.8</v>
      </c>
      <c r="H114" s="97">
        <f>H115</f>
        <v>5611.1</v>
      </c>
      <c r="I114" s="97">
        <f>I115</f>
        <v>5838.1</v>
      </c>
    </row>
    <row r="115" spans="1:9" ht="30">
      <c r="A115" s="44"/>
      <c r="B115" s="46" t="s">
        <v>127</v>
      </c>
      <c r="C115" s="44" t="s">
        <v>23</v>
      </c>
      <c r="D115" s="47" t="s">
        <v>45</v>
      </c>
      <c r="E115" s="47" t="s">
        <v>286</v>
      </c>
      <c r="F115" s="42" t="s">
        <v>116</v>
      </c>
      <c r="G115" s="98">
        <f>Доходы!C85</f>
        <v>5400.8</v>
      </c>
      <c r="H115" s="98">
        <f>Доходы!D85</f>
        <v>5611.1</v>
      </c>
      <c r="I115" s="98">
        <f>Доходы!E85</f>
        <v>5838.1</v>
      </c>
    </row>
    <row r="116" spans="1:9" ht="15.75">
      <c r="A116" s="38" t="s">
        <v>100</v>
      </c>
      <c r="B116" s="57" t="s">
        <v>205</v>
      </c>
      <c r="C116" s="44" t="s">
        <v>23</v>
      </c>
      <c r="D116" s="42" t="s">
        <v>207</v>
      </c>
      <c r="E116" s="56"/>
      <c r="F116" s="56"/>
      <c r="G116" s="97">
        <f>G118</f>
        <v>100</v>
      </c>
      <c r="H116" s="97">
        <f>H118</f>
        <v>100</v>
      </c>
      <c r="I116" s="97">
        <f>I118</f>
        <v>100</v>
      </c>
    </row>
    <row r="117" spans="1:9" ht="15.75">
      <c r="A117" s="38" t="s">
        <v>117</v>
      </c>
      <c r="B117" s="57" t="s">
        <v>281</v>
      </c>
      <c r="C117" s="44" t="s">
        <v>23</v>
      </c>
      <c r="D117" s="42" t="s">
        <v>206</v>
      </c>
      <c r="E117" s="56"/>
      <c r="F117" s="56"/>
      <c r="G117" s="97">
        <f aca="true" t="shared" si="9" ref="G117:I118">G118</f>
        <v>100</v>
      </c>
      <c r="H117" s="97">
        <f t="shared" si="9"/>
        <v>100</v>
      </c>
      <c r="I117" s="97">
        <f t="shared" si="9"/>
        <v>100</v>
      </c>
    </row>
    <row r="118" spans="1:9" ht="90">
      <c r="A118" s="44" t="s">
        <v>202</v>
      </c>
      <c r="B118" s="46" t="s">
        <v>427</v>
      </c>
      <c r="C118" s="44" t="s">
        <v>23</v>
      </c>
      <c r="D118" s="47" t="s">
        <v>206</v>
      </c>
      <c r="E118" s="42" t="s">
        <v>273</v>
      </c>
      <c r="F118" s="42"/>
      <c r="G118" s="98">
        <f t="shared" si="9"/>
        <v>100</v>
      </c>
      <c r="H118" s="98">
        <f t="shared" si="9"/>
        <v>100</v>
      </c>
      <c r="I118" s="98">
        <f t="shared" si="9"/>
        <v>100</v>
      </c>
    </row>
    <row r="119" spans="1:9" ht="45">
      <c r="A119" s="44"/>
      <c r="B119" s="49" t="s">
        <v>277</v>
      </c>
      <c r="C119" s="44" t="s">
        <v>23</v>
      </c>
      <c r="D119" s="47" t="s">
        <v>206</v>
      </c>
      <c r="E119" s="47" t="s">
        <v>273</v>
      </c>
      <c r="F119" s="42" t="s">
        <v>126</v>
      </c>
      <c r="G119" s="98">
        <v>100</v>
      </c>
      <c r="H119" s="98">
        <v>100</v>
      </c>
      <c r="I119" s="98">
        <v>100</v>
      </c>
    </row>
    <row r="120" spans="1:9" ht="15.75">
      <c r="A120" s="38" t="s">
        <v>405</v>
      </c>
      <c r="B120" s="57" t="s">
        <v>85</v>
      </c>
      <c r="C120" s="44" t="s">
        <v>23</v>
      </c>
      <c r="D120" s="42" t="s">
        <v>86</v>
      </c>
      <c r="E120" s="47"/>
      <c r="F120" s="42"/>
      <c r="G120" s="97">
        <f>G121</f>
        <v>2140</v>
      </c>
      <c r="H120" s="97">
        <f aca="true" t="shared" si="10" ref="H120:I122">H121</f>
        <v>2000</v>
      </c>
      <c r="I120" s="97">
        <f t="shared" si="10"/>
        <v>2000</v>
      </c>
    </row>
    <row r="121" spans="1:9" ht="15.75">
      <c r="A121" s="38" t="s">
        <v>87</v>
      </c>
      <c r="B121" s="41" t="s">
        <v>41</v>
      </c>
      <c r="C121" s="44" t="s">
        <v>23</v>
      </c>
      <c r="D121" s="42" t="s">
        <v>84</v>
      </c>
      <c r="E121" s="67"/>
      <c r="F121" s="47"/>
      <c r="G121" s="97">
        <f>G122</f>
        <v>2140</v>
      </c>
      <c r="H121" s="97">
        <f t="shared" si="10"/>
        <v>2000</v>
      </c>
      <c r="I121" s="97">
        <f t="shared" si="10"/>
        <v>2000</v>
      </c>
    </row>
    <row r="122" spans="1:9" ht="75">
      <c r="A122" s="52" t="s">
        <v>88</v>
      </c>
      <c r="B122" s="46" t="s">
        <v>434</v>
      </c>
      <c r="C122" s="44" t="s">
        <v>23</v>
      </c>
      <c r="D122" s="47" t="s">
        <v>84</v>
      </c>
      <c r="E122" s="42" t="s">
        <v>265</v>
      </c>
      <c r="F122" s="42"/>
      <c r="G122" s="97">
        <f>G123</f>
        <v>2140</v>
      </c>
      <c r="H122" s="97">
        <f t="shared" si="10"/>
        <v>2000</v>
      </c>
      <c r="I122" s="97">
        <f t="shared" si="10"/>
        <v>2000</v>
      </c>
    </row>
    <row r="123" spans="1:9" ht="45">
      <c r="A123" s="40"/>
      <c r="B123" s="49" t="s">
        <v>277</v>
      </c>
      <c r="C123" s="44" t="s">
        <v>23</v>
      </c>
      <c r="D123" s="47" t="s">
        <v>84</v>
      </c>
      <c r="E123" s="47" t="s">
        <v>265</v>
      </c>
      <c r="F123" s="42" t="s">
        <v>126</v>
      </c>
      <c r="G123" s="98">
        <v>2140</v>
      </c>
      <c r="H123" s="98">
        <f>1438+1000-400-38</f>
        <v>2000</v>
      </c>
      <c r="I123" s="98">
        <f>1438+1000-400-38</f>
        <v>2000</v>
      </c>
    </row>
    <row r="124" spans="1:9" ht="42.75">
      <c r="A124" s="68" t="s">
        <v>62</v>
      </c>
      <c r="B124" s="161" t="s">
        <v>118</v>
      </c>
      <c r="C124" s="44" t="s">
        <v>112</v>
      </c>
      <c r="D124" s="56"/>
      <c r="E124" s="56"/>
      <c r="F124" s="56"/>
      <c r="G124" s="97">
        <f>G125</f>
        <v>3975.7</v>
      </c>
      <c r="H124" s="97">
        <f aca="true" t="shared" si="11" ref="H124:I126">H125</f>
        <v>3937.8</v>
      </c>
      <c r="I124" s="97">
        <f t="shared" si="11"/>
        <v>3937.8</v>
      </c>
    </row>
    <row r="125" spans="1:9" ht="15.75">
      <c r="A125" s="69">
        <v>13</v>
      </c>
      <c r="B125" s="70" t="s">
        <v>8</v>
      </c>
      <c r="C125" s="44" t="s">
        <v>112</v>
      </c>
      <c r="D125" s="54" t="s">
        <v>10</v>
      </c>
      <c r="E125" s="56"/>
      <c r="F125" s="56"/>
      <c r="G125" s="97">
        <f>G126</f>
        <v>3975.7</v>
      </c>
      <c r="H125" s="97">
        <f t="shared" si="11"/>
        <v>3937.8</v>
      </c>
      <c r="I125" s="97">
        <f t="shared" si="11"/>
        <v>3937.8</v>
      </c>
    </row>
    <row r="126" spans="1:9" ht="28.5">
      <c r="A126" s="52" t="s">
        <v>406</v>
      </c>
      <c r="B126" s="71" t="s">
        <v>113</v>
      </c>
      <c r="C126" s="44" t="s">
        <v>112</v>
      </c>
      <c r="D126" s="54" t="s">
        <v>114</v>
      </c>
      <c r="E126" s="56"/>
      <c r="F126" s="56"/>
      <c r="G126" s="97">
        <f>G127</f>
        <v>3975.7</v>
      </c>
      <c r="H126" s="97">
        <f t="shared" si="11"/>
        <v>3937.8</v>
      </c>
      <c r="I126" s="97">
        <f t="shared" si="11"/>
        <v>3937.8</v>
      </c>
    </row>
    <row r="127" spans="1:9" ht="15.75">
      <c r="A127" s="44" t="s">
        <v>407</v>
      </c>
      <c r="B127" s="46" t="s">
        <v>204</v>
      </c>
      <c r="C127" s="44" t="s">
        <v>112</v>
      </c>
      <c r="D127" s="47" t="s">
        <v>114</v>
      </c>
      <c r="E127" s="42" t="s">
        <v>263</v>
      </c>
      <c r="F127" s="47"/>
      <c r="G127" s="98">
        <f>G128+G129</f>
        <v>3975.7</v>
      </c>
      <c r="H127" s="98">
        <f>H128+H129</f>
        <v>3937.8</v>
      </c>
      <c r="I127" s="98">
        <f>I128+I129</f>
        <v>3937.8</v>
      </c>
    </row>
    <row r="128" spans="1:9" ht="93.75" customHeight="1">
      <c r="A128" s="44"/>
      <c r="B128" s="46" t="s">
        <v>124</v>
      </c>
      <c r="C128" s="44" t="s">
        <v>112</v>
      </c>
      <c r="D128" s="47" t="s">
        <v>114</v>
      </c>
      <c r="E128" s="47" t="s">
        <v>263</v>
      </c>
      <c r="F128" s="42" t="s">
        <v>123</v>
      </c>
      <c r="G128" s="98">
        <v>933.7</v>
      </c>
      <c r="H128" s="98">
        <v>895.8</v>
      </c>
      <c r="I128" s="98">
        <v>895.8</v>
      </c>
    </row>
    <row r="129" spans="1:9" ht="45">
      <c r="A129" s="100"/>
      <c r="B129" s="49" t="s">
        <v>277</v>
      </c>
      <c r="C129" s="44" t="s">
        <v>112</v>
      </c>
      <c r="D129" s="47" t="s">
        <v>114</v>
      </c>
      <c r="E129" s="47" t="s">
        <v>263</v>
      </c>
      <c r="F129" s="42" t="s">
        <v>126</v>
      </c>
      <c r="G129" s="98">
        <v>3042</v>
      </c>
      <c r="H129" s="98">
        <v>3042</v>
      </c>
      <c r="I129" s="98">
        <v>3042</v>
      </c>
    </row>
    <row r="130" spans="1:9" ht="25.5" customHeight="1">
      <c r="A130" s="55"/>
      <c r="B130" s="40" t="s">
        <v>0</v>
      </c>
      <c r="C130" s="44"/>
      <c r="D130" s="47"/>
      <c r="E130" s="67"/>
      <c r="F130" s="47"/>
      <c r="G130" s="97">
        <f>G15+G29+G124</f>
        <v>75994.02</v>
      </c>
      <c r="H130" s="97">
        <f>H15+H29+H124</f>
        <v>66629.2</v>
      </c>
      <c r="I130" s="97">
        <f>I15+I29+I124</f>
        <v>68219.2</v>
      </c>
    </row>
    <row r="131" spans="1:9" ht="15.75">
      <c r="A131" s="72"/>
      <c r="B131" s="73"/>
      <c r="C131" s="73"/>
      <c r="D131" s="74"/>
      <c r="E131" s="75"/>
      <c r="F131" s="74"/>
      <c r="G131" s="149"/>
      <c r="H131" s="149"/>
      <c r="I131" s="149"/>
    </row>
  </sheetData>
  <sheetProtection/>
  <mergeCells count="18">
    <mergeCell ref="A12:G12"/>
    <mergeCell ref="A11:I11"/>
    <mergeCell ref="H13:I13"/>
    <mergeCell ref="A13:A14"/>
    <mergeCell ref="B13:B14"/>
    <mergeCell ref="C13:C14"/>
    <mergeCell ref="D13:D14"/>
    <mergeCell ref="E13:E14"/>
    <mergeCell ref="F13:F14"/>
    <mergeCell ref="G13:G14"/>
    <mergeCell ref="D1:I1"/>
    <mergeCell ref="D2:I2"/>
    <mergeCell ref="D3:I3"/>
    <mergeCell ref="D4:I4"/>
    <mergeCell ref="D5:I5"/>
    <mergeCell ref="D6:I6"/>
    <mergeCell ref="A9:I9"/>
    <mergeCell ref="A10:I10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80" r:id="rId1"/>
  <rowBreaks count="1" manualBreakCount="1"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SheetLayoutView="100" zoomScalePageLayoutView="0" workbookViewId="0" topLeftCell="A112">
      <selection activeCell="F92" sqref="F92"/>
    </sheetView>
  </sheetViews>
  <sheetFormatPr defaultColWidth="8.796875" defaultRowHeight="15"/>
  <cols>
    <col min="1" max="1" width="6.296875" style="144" customWidth="1"/>
    <col min="2" max="2" width="41.796875" style="144" customWidth="1"/>
    <col min="3" max="3" width="7.19921875" style="145" customWidth="1"/>
    <col min="4" max="4" width="11.59765625" style="146" customWidth="1"/>
    <col min="5" max="5" width="8.796875" style="146" customWidth="1"/>
    <col min="6" max="6" width="13" style="147" customWidth="1"/>
    <col min="7" max="8" width="15.69921875" style="147" hidden="1" customWidth="1"/>
    <col min="9" max="16384" width="8.8984375" style="123" customWidth="1"/>
  </cols>
  <sheetData>
    <row r="1" spans="1:8" ht="15.75">
      <c r="A1" s="125"/>
      <c r="B1" s="125"/>
      <c r="C1" s="193" t="s">
        <v>332</v>
      </c>
      <c r="D1" s="193"/>
      <c r="E1" s="193"/>
      <c r="F1" s="193"/>
      <c r="G1" s="123"/>
      <c r="H1" s="123"/>
    </row>
    <row r="2" spans="1:8" ht="15.75" customHeight="1">
      <c r="A2" s="125"/>
      <c r="B2" s="125"/>
      <c r="C2" s="194" t="s">
        <v>437</v>
      </c>
      <c r="D2" s="194"/>
      <c r="E2" s="194"/>
      <c r="F2" s="194"/>
      <c r="G2" s="123"/>
      <c r="H2" s="123"/>
    </row>
    <row r="3" spans="1:8" ht="15.75" customHeight="1">
      <c r="A3" s="125"/>
      <c r="B3" s="125"/>
      <c r="C3" s="194" t="s">
        <v>386</v>
      </c>
      <c r="D3" s="194"/>
      <c r="E3" s="194"/>
      <c r="F3" s="194"/>
      <c r="G3" s="123"/>
      <c r="H3" s="123"/>
    </row>
    <row r="4" spans="1:8" ht="15.75">
      <c r="A4" s="123"/>
      <c r="B4" s="123"/>
      <c r="C4" s="195" t="s">
        <v>94</v>
      </c>
      <c r="D4" s="195"/>
      <c r="E4" s="195"/>
      <c r="F4" s="195"/>
      <c r="G4" s="123"/>
      <c r="H4" s="123"/>
    </row>
    <row r="5" spans="1:8" ht="15.75">
      <c r="A5" s="125"/>
      <c r="B5" s="125"/>
      <c r="C5" s="195" t="s">
        <v>92</v>
      </c>
      <c r="D5" s="195"/>
      <c r="E5" s="195"/>
      <c r="F5" s="195"/>
      <c r="G5" s="123"/>
      <c r="H5" s="123"/>
    </row>
    <row r="6" spans="1:8" ht="15.75">
      <c r="A6" s="126"/>
      <c r="B6" s="127"/>
      <c r="C6" s="195" t="s">
        <v>438</v>
      </c>
      <c r="D6" s="195"/>
      <c r="E6" s="195"/>
      <c r="F6" s="195"/>
      <c r="G6" s="123"/>
      <c r="H6" s="123"/>
    </row>
    <row r="7" spans="1:8" ht="15.75">
      <c r="A7" s="126"/>
      <c r="B7" s="127"/>
      <c r="C7" s="128"/>
      <c r="D7" s="128"/>
      <c r="E7" s="128"/>
      <c r="F7" s="129"/>
      <c r="G7" s="129"/>
      <c r="H7" s="129"/>
    </row>
    <row r="8" spans="1:8" ht="15.75">
      <c r="A8" s="126"/>
      <c r="B8" s="127"/>
      <c r="C8" s="130"/>
      <c r="D8" s="130"/>
      <c r="E8" s="130"/>
      <c r="F8" s="129"/>
      <c r="G8" s="129"/>
      <c r="H8" s="129"/>
    </row>
    <row r="9" spans="1:8" s="131" customFormat="1" ht="20.25">
      <c r="A9" s="191" t="s">
        <v>334</v>
      </c>
      <c r="B9" s="191"/>
      <c r="C9" s="191"/>
      <c r="D9" s="191"/>
      <c r="E9" s="191"/>
      <c r="F9" s="191"/>
      <c r="G9" s="182"/>
      <c r="H9" s="182"/>
    </row>
    <row r="10" spans="1:8" s="131" customFormat="1" ht="20.25">
      <c r="A10" s="191" t="s">
        <v>323</v>
      </c>
      <c r="B10" s="191"/>
      <c r="C10" s="191"/>
      <c r="D10" s="191"/>
      <c r="E10" s="191"/>
      <c r="F10" s="191"/>
      <c r="G10" s="182"/>
      <c r="H10" s="182"/>
    </row>
    <row r="11" spans="1:8" s="131" customFormat="1" ht="20.25">
      <c r="A11" s="191" t="s">
        <v>335</v>
      </c>
      <c r="B11" s="191"/>
      <c r="C11" s="191"/>
      <c r="D11" s="191"/>
      <c r="E11" s="191"/>
      <c r="F11" s="191"/>
      <c r="G11" s="182"/>
      <c r="H11" s="182"/>
    </row>
    <row r="12" spans="1:8" s="131" customFormat="1" ht="20.25">
      <c r="A12" s="191" t="s">
        <v>336</v>
      </c>
      <c r="B12" s="191"/>
      <c r="C12" s="191"/>
      <c r="D12" s="191"/>
      <c r="E12" s="191"/>
      <c r="F12" s="191"/>
      <c r="G12" s="182"/>
      <c r="H12" s="182"/>
    </row>
    <row r="13" spans="1:8" s="131" customFormat="1" ht="20.25">
      <c r="A13" s="191" t="s">
        <v>408</v>
      </c>
      <c r="B13" s="191"/>
      <c r="C13" s="191"/>
      <c r="D13" s="191"/>
      <c r="E13" s="191"/>
      <c r="F13" s="191"/>
      <c r="G13" s="182"/>
      <c r="H13" s="182"/>
    </row>
    <row r="14" spans="1:6" s="131" customFormat="1" ht="20.25">
      <c r="A14" s="156"/>
      <c r="B14" s="156"/>
      <c r="C14" s="156"/>
      <c r="D14" s="156"/>
      <c r="E14" s="156"/>
      <c r="F14" s="156"/>
    </row>
    <row r="15" spans="1:8" s="132" customFormat="1" ht="24.75" customHeight="1">
      <c r="A15" s="188" t="s">
        <v>1</v>
      </c>
      <c r="B15" s="187" t="s">
        <v>2</v>
      </c>
      <c r="C15" s="187" t="s">
        <v>3</v>
      </c>
      <c r="D15" s="192" t="s">
        <v>4</v>
      </c>
      <c r="E15" s="192" t="s">
        <v>119</v>
      </c>
      <c r="F15" s="166" t="s">
        <v>420</v>
      </c>
      <c r="G15" s="189" t="s">
        <v>414</v>
      </c>
      <c r="H15" s="190"/>
    </row>
    <row r="16" spans="1:8" s="132" customFormat="1" ht="24.75" customHeight="1">
      <c r="A16" s="170"/>
      <c r="B16" s="170"/>
      <c r="C16" s="170"/>
      <c r="D16" s="170"/>
      <c r="E16" s="170"/>
      <c r="F16" s="170"/>
      <c r="G16" s="133" t="s">
        <v>415</v>
      </c>
      <c r="H16" s="133" t="s">
        <v>416</v>
      </c>
    </row>
    <row r="17" spans="1:8" ht="15.75">
      <c r="A17" s="40" t="s">
        <v>7</v>
      </c>
      <c r="B17" s="41" t="s">
        <v>8</v>
      </c>
      <c r="C17" s="42" t="s">
        <v>10</v>
      </c>
      <c r="D17" s="43"/>
      <c r="E17" s="40"/>
      <c r="F17" s="104">
        <f>F18+F21+F46+F30+F49+F42</f>
        <v>33530.92</v>
      </c>
      <c r="G17" s="104">
        <f>G18+G21+G46+G30+G49+G42</f>
        <v>33060.4</v>
      </c>
      <c r="H17" s="104">
        <f>H18+H21+H46+H30+H49+H42</f>
        <v>33060.7</v>
      </c>
    </row>
    <row r="18" spans="1:8" ht="42.75">
      <c r="A18" s="40" t="s">
        <v>11</v>
      </c>
      <c r="B18" s="41" t="s">
        <v>46</v>
      </c>
      <c r="C18" s="42" t="s">
        <v>12</v>
      </c>
      <c r="D18" s="45"/>
      <c r="E18" s="42"/>
      <c r="F18" s="101">
        <f aca="true" t="shared" si="0" ref="F18:H19">F19</f>
        <v>1275.7</v>
      </c>
      <c r="G18" s="101">
        <f t="shared" si="0"/>
        <v>1224.7</v>
      </c>
      <c r="H18" s="101">
        <f t="shared" si="0"/>
        <v>1224.7</v>
      </c>
    </row>
    <row r="19" spans="1:8" ht="30">
      <c r="A19" s="44" t="s">
        <v>13</v>
      </c>
      <c r="B19" s="46" t="s">
        <v>14</v>
      </c>
      <c r="C19" s="47" t="s">
        <v>12</v>
      </c>
      <c r="D19" s="42" t="s">
        <v>252</v>
      </c>
      <c r="E19" s="42"/>
      <c r="F19" s="101">
        <f t="shared" si="0"/>
        <v>1275.7</v>
      </c>
      <c r="G19" s="101">
        <f t="shared" si="0"/>
        <v>1224.7</v>
      </c>
      <c r="H19" s="101">
        <f t="shared" si="0"/>
        <v>1224.7</v>
      </c>
    </row>
    <row r="20" spans="1:8" ht="62.25" customHeight="1">
      <c r="A20" s="44"/>
      <c r="B20" s="46" t="s">
        <v>124</v>
      </c>
      <c r="C20" s="47" t="s">
        <v>12</v>
      </c>
      <c r="D20" s="47" t="s">
        <v>252</v>
      </c>
      <c r="E20" s="42" t="s">
        <v>123</v>
      </c>
      <c r="F20" s="102">
        <f>Ведомственная!G19</f>
        <v>1275.7</v>
      </c>
      <c r="G20" s="102">
        <f>Ведомственная!H19</f>
        <v>1224.7</v>
      </c>
      <c r="H20" s="102">
        <f>Ведомственная!I19</f>
        <v>1224.7</v>
      </c>
    </row>
    <row r="21" spans="1:8" ht="57">
      <c r="A21" s="40" t="s">
        <v>15</v>
      </c>
      <c r="B21" s="41" t="s">
        <v>47</v>
      </c>
      <c r="C21" s="42" t="s">
        <v>16</v>
      </c>
      <c r="D21" s="42"/>
      <c r="E21" s="42"/>
      <c r="F21" s="101">
        <f>F22+F26+F28</f>
        <v>6335.12</v>
      </c>
      <c r="G21" s="101">
        <f>G22+G26+G28</f>
        <v>6189.2</v>
      </c>
      <c r="H21" s="101">
        <f>H22+H26+H28</f>
        <v>6189.2</v>
      </c>
    </row>
    <row r="22" spans="1:8" ht="45">
      <c r="A22" s="44" t="s">
        <v>17</v>
      </c>
      <c r="B22" s="46" t="s">
        <v>18</v>
      </c>
      <c r="C22" s="47" t="s">
        <v>16</v>
      </c>
      <c r="D22" s="42" t="s">
        <v>253</v>
      </c>
      <c r="E22" s="42"/>
      <c r="F22" s="101">
        <f>F23+F25+F24</f>
        <v>6137.3</v>
      </c>
      <c r="G22" s="101">
        <f>G23+G25+G24</f>
        <v>5996</v>
      </c>
      <c r="H22" s="101">
        <f>H23+H25+H24</f>
        <v>5996</v>
      </c>
    </row>
    <row r="23" spans="1:8" ht="75">
      <c r="A23" s="44"/>
      <c r="B23" s="46" t="s">
        <v>124</v>
      </c>
      <c r="C23" s="47" t="s">
        <v>16</v>
      </c>
      <c r="D23" s="47" t="s">
        <v>253</v>
      </c>
      <c r="E23" s="42" t="s">
        <v>123</v>
      </c>
      <c r="F23" s="102">
        <f>Ведомственная!G22</f>
        <v>4560.3</v>
      </c>
      <c r="G23" s="102">
        <f>Ведомственная!H22</f>
        <v>4419</v>
      </c>
      <c r="H23" s="102">
        <f>Ведомственная!I22</f>
        <v>4419</v>
      </c>
    </row>
    <row r="24" spans="1:8" ht="30">
      <c r="A24" s="44"/>
      <c r="B24" s="49" t="s">
        <v>125</v>
      </c>
      <c r="C24" s="47" t="s">
        <v>16</v>
      </c>
      <c r="D24" s="47" t="s">
        <v>253</v>
      </c>
      <c r="E24" s="42" t="s">
        <v>126</v>
      </c>
      <c r="F24" s="102">
        <f>Ведомственная!G23</f>
        <v>1573</v>
      </c>
      <c r="G24" s="102">
        <f>Ведомственная!H23</f>
        <v>1573</v>
      </c>
      <c r="H24" s="102">
        <f>Ведомственная!I23</f>
        <v>1573</v>
      </c>
    </row>
    <row r="25" spans="1:8" ht="15.75">
      <c r="A25" s="44"/>
      <c r="B25" s="46" t="s">
        <v>129</v>
      </c>
      <c r="C25" s="47" t="s">
        <v>16</v>
      </c>
      <c r="D25" s="47" t="s">
        <v>253</v>
      </c>
      <c r="E25" s="42" t="s">
        <v>128</v>
      </c>
      <c r="F25" s="102">
        <f>Ведомственная!G24</f>
        <v>4</v>
      </c>
      <c r="G25" s="102">
        <f>Ведомственная!H24</f>
        <v>4</v>
      </c>
      <c r="H25" s="102">
        <f>Ведомственная!I24</f>
        <v>4</v>
      </c>
    </row>
    <row r="26" spans="1:8" ht="60">
      <c r="A26" s="44" t="s">
        <v>208</v>
      </c>
      <c r="B26" s="46" t="s">
        <v>90</v>
      </c>
      <c r="C26" s="42" t="s">
        <v>16</v>
      </c>
      <c r="D26" s="42" t="s">
        <v>254</v>
      </c>
      <c r="E26" s="47"/>
      <c r="F26" s="101">
        <f>F27</f>
        <v>113.82</v>
      </c>
      <c r="G26" s="101">
        <f>G27</f>
        <v>109.2</v>
      </c>
      <c r="H26" s="101">
        <f>H27</f>
        <v>109.2</v>
      </c>
    </row>
    <row r="27" spans="1:8" ht="75">
      <c r="A27" s="44"/>
      <c r="B27" s="46" t="s">
        <v>124</v>
      </c>
      <c r="C27" s="47" t="s">
        <v>16</v>
      </c>
      <c r="D27" s="47" t="s">
        <v>254</v>
      </c>
      <c r="E27" s="42" t="s">
        <v>123</v>
      </c>
      <c r="F27" s="102">
        <f>Ведомственная!G26</f>
        <v>113.82</v>
      </c>
      <c r="G27" s="102">
        <f>Ведомственная!H26</f>
        <v>109.2</v>
      </c>
      <c r="H27" s="102">
        <f>Ведомственная!I26</f>
        <v>109.2</v>
      </c>
    </row>
    <row r="28" spans="1:8" ht="45">
      <c r="A28" s="44"/>
      <c r="B28" s="50" t="s">
        <v>91</v>
      </c>
      <c r="C28" s="47" t="s">
        <v>16</v>
      </c>
      <c r="D28" s="47" t="s">
        <v>276</v>
      </c>
      <c r="E28" s="42"/>
      <c r="F28" s="101">
        <f>F29</f>
        <v>84</v>
      </c>
      <c r="G28" s="101">
        <f>G29</f>
        <v>84</v>
      </c>
      <c r="H28" s="101">
        <f>H29</f>
        <v>84</v>
      </c>
    </row>
    <row r="29" spans="1:8" ht="15.75">
      <c r="A29" s="44"/>
      <c r="B29" s="50" t="s">
        <v>129</v>
      </c>
      <c r="C29" s="47" t="s">
        <v>16</v>
      </c>
      <c r="D29" s="47" t="s">
        <v>276</v>
      </c>
      <c r="E29" s="42" t="s">
        <v>128</v>
      </c>
      <c r="F29" s="102">
        <f>Ведомственная!G28</f>
        <v>84</v>
      </c>
      <c r="G29" s="102">
        <f>Ведомственная!H28</f>
        <v>84</v>
      </c>
      <c r="H29" s="102">
        <f>Ведомственная!I28</f>
        <v>84</v>
      </c>
    </row>
    <row r="30" spans="1:8" ht="57">
      <c r="A30" s="40" t="s">
        <v>216</v>
      </c>
      <c r="B30" s="41" t="s">
        <v>48</v>
      </c>
      <c r="C30" s="42" t="s">
        <v>25</v>
      </c>
      <c r="D30" s="47"/>
      <c r="E30" s="47"/>
      <c r="F30" s="101">
        <f>F40+F33+F31+F37</f>
        <v>9389.699999999999</v>
      </c>
      <c r="G30" s="101">
        <f>G40+G33+G31+G37</f>
        <v>9154</v>
      </c>
      <c r="H30" s="101">
        <f>H40+H33+H31+H37</f>
        <v>9154.3</v>
      </c>
    </row>
    <row r="31" spans="1:8" ht="30">
      <c r="A31" s="44" t="s">
        <v>217</v>
      </c>
      <c r="B31" s="46" t="s">
        <v>27</v>
      </c>
      <c r="C31" s="47" t="s">
        <v>25</v>
      </c>
      <c r="D31" s="42" t="s">
        <v>255</v>
      </c>
      <c r="E31" s="47"/>
      <c r="F31" s="101">
        <f>F32</f>
        <v>1275.7</v>
      </c>
      <c r="G31" s="101">
        <f>G32</f>
        <v>1224.7</v>
      </c>
      <c r="H31" s="101">
        <f>H32</f>
        <v>1224.7</v>
      </c>
    </row>
    <row r="32" spans="1:8" ht="75">
      <c r="A32" s="44"/>
      <c r="B32" s="46" t="s">
        <v>124</v>
      </c>
      <c r="C32" s="47" t="s">
        <v>25</v>
      </c>
      <c r="D32" s="47" t="s">
        <v>255</v>
      </c>
      <c r="E32" s="42" t="s">
        <v>123</v>
      </c>
      <c r="F32" s="102">
        <f>Ведомственная!G33</f>
        <v>1275.7</v>
      </c>
      <c r="G32" s="102">
        <f>Ведомственная!H33</f>
        <v>1224.7</v>
      </c>
      <c r="H32" s="102">
        <f>Ведомственная!I33</f>
        <v>1224.7</v>
      </c>
    </row>
    <row r="33" spans="1:8" ht="30">
      <c r="A33" s="44" t="s">
        <v>218</v>
      </c>
      <c r="B33" s="53" t="s">
        <v>29</v>
      </c>
      <c r="C33" s="47" t="s">
        <v>25</v>
      </c>
      <c r="D33" s="42" t="s">
        <v>256</v>
      </c>
      <c r="E33" s="47"/>
      <c r="F33" s="101">
        <f>F34+F35+F36</f>
        <v>5504.2</v>
      </c>
      <c r="G33" s="101">
        <f>G34+G35+G36</f>
        <v>5319.2</v>
      </c>
      <c r="H33" s="101">
        <f>H34+H35+H36</f>
        <v>5319.2</v>
      </c>
    </row>
    <row r="34" spans="1:8" ht="75">
      <c r="A34" s="44"/>
      <c r="B34" s="46" t="s">
        <v>124</v>
      </c>
      <c r="C34" s="47" t="s">
        <v>25</v>
      </c>
      <c r="D34" s="47" t="s">
        <v>256</v>
      </c>
      <c r="E34" s="42" t="s">
        <v>123</v>
      </c>
      <c r="F34" s="102">
        <f>Ведомственная!G35</f>
        <v>4769.2</v>
      </c>
      <c r="G34" s="102">
        <f>Ведомственная!H35</f>
        <v>4584.2</v>
      </c>
      <c r="H34" s="102">
        <f>Ведомственная!I35</f>
        <v>4584.2</v>
      </c>
    </row>
    <row r="35" spans="1:8" ht="30">
      <c r="A35" s="44"/>
      <c r="B35" s="124" t="s">
        <v>115</v>
      </c>
      <c r="C35" s="47" t="s">
        <v>25</v>
      </c>
      <c r="D35" s="47" t="s">
        <v>256</v>
      </c>
      <c r="E35" s="42" t="s">
        <v>126</v>
      </c>
      <c r="F35" s="102">
        <f>Ведомственная!G36</f>
        <v>728</v>
      </c>
      <c r="G35" s="102">
        <f>Ведомственная!H36</f>
        <v>728</v>
      </c>
      <c r="H35" s="102">
        <f>Ведомственная!I36</f>
        <v>728</v>
      </c>
    </row>
    <row r="36" spans="1:8" ht="15.75">
      <c r="A36" s="44"/>
      <c r="B36" s="46" t="s">
        <v>129</v>
      </c>
      <c r="C36" s="47" t="s">
        <v>25</v>
      </c>
      <c r="D36" s="47" t="s">
        <v>256</v>
      </c>
      <c r="E36" s="42" t="s">
        <v>128</v>
      </c>
      <c r="F36" s="102">
        <f>Ведомственная!G37</f>
        <v>7</v>
      </c>
      <c r="G36" s="102">
        <f>Ведомственная!H37</f>
        <v>7</v>
      </c>
      <c r="H36" s="102">
        <f>Ведомственная!I37</f>
        <v>7</v>
      </c>
    </row>
    <row r="37" spans="1:8" ht="80.25" customHeight="1">
      <c r="A37" s="44" t="s">
        <v>293</v>
      </c>
      <c r="B37" s="50" t="s">
        <v>285</v>
      </c>
      <c r="C37" s="47" t="s">
        <v>25</v>
      </c>
      <c r="D37" s="42" t="s">
        <v>289</v>
      </c>
      <c r="E37" s="47"/>
      <c r="F37" s="101">
        <f>F38+F39</f>
        <v>2602.6</v>
      </c>
      <c r="G37" s="101">
        <f>G38+G39</f>
        <v>2602.6</v>
      </c>
      <c r="H37" s="101">
        <f>H38+H39</f>
        <v>2602.6</v>
      </c>
    </row>
    <row r="38" spans="1:8" ht="75">
      <c r="A38" s="44"/>
      <c r="B38" s="46" t="s">
        <v>124</v>
      </c>
      <c r="C38" s="47" t="s">
        <v>25</v>
      </c>
      <c r="D38" s="47" t="s">
        <v>289</v>
      </c>
      <c r="E38" s="42" t="s">
        <v>123</v>
      </c>
      <c r="F38" s="102">
        <f>Ведомственная!G39</f>
        <v>2405.2</v>
      </c>
      <c r="G38" s="102">
        <f>Ведомственная!H39</f>
        <v>2405.2</v>
      </c>
      <c r="H38" s="102">
        <f>Ведомственная!I39</f>
        <v>2405.2</v>
      </c>
    </row>
    <row r="39" spans="1:8" ht="30">
      <c r="A39" s="44"/>
      <c r="B39" s="49" t="s">
        <v>277</v>
      </c>
      <c r="C39" s="47" t="s">
        <v>25</v>
      </c>
      <c r="D39" s="47" t="s">
        <v>289</v>
      </c>
      <c r="E39" s="42" t="s">
        <v>126</v>
      </c>
      <c r="F39" s="102">
        <f>Ведомственная!G40</f>
        <v>197.4</v>
      </c>
      <c r="G39" s="102">
        <f>Ведомственная!H40</f>
        <v>197.4</v>
      </c>
      <c r="H39" s="102">
        <f>Ведомственная!I40</f>
        <v>197.4</v>
      </c>
    </row>
    <row r="40" spans="1:8" ht="60.75" customHeight="1">
      <c r="A40" s="44" t="s">
        <v>294</v>
      </c>
      <c r="B40" s="46" t="s">
        <v>284</v>
      </c>
      <c r="C40" s="47" t="s">
        <v>25</v>
      </c>
      <c r="D40" s="42" t="s">
        <v>283</v>
      </c>
      <c r="E40" s="47"/>
      <c r="F40" s="101">
        <f>F41</f>
        <v>7.2</v>
      </c>
      <c r="G40" s="101">
        <f>G41</f>
        <v>7.5</v>
      </c>
      <c r="H40" s="101">
        <f>H41</f>
        <v>7.8</v>
      </c>
    </row>
    <row r="41" spans="1:8" ht="30">
      <c r="A41" s="44"/>
      <c r="B41" s="49" t="s">
        <v>125</v>
      </c>
      <c r="C41" s="47" t="s">
        <v>25</v>
      </c>
      <c r="D41" s="47" t="s">
        <v>283</v>
      </c>
      <c r="E41" s="42" t="s">
        <v>126</v>
      </c>
      <c r="F41" s="102">
        <f>Ведомственная!G42</f>
        <v>7.2</v>
      </c>
      <c r="G41" s="102">
        <f>Ведомственная!H42</f>
        <v>7.5</v>
      </c>
      <c r="H41" s="102">
        <f>Ведомственная!I42</f>
        <v>7.8</v>
      </c>
    </row>
    <row r="42" spans="1:8" ht="28.5">
      <c r="A42" s="40" t="s">
        <v>295</v>
      </c>
      <c r="B42" s="57" t="s">
        <v>113</v>
      </c>
      <c r="C42" s="42" t="s">
        <v>114</v>
      </c>
      <c r="D42" s="47"/>
      <c r="E42" s="47"/>
      <c r="F42" s="101">
        <f>F43</f>
        <v>3975.7</v>
      </c>
      <c r="G42" s="101">
        <f>G43</f>
        <v>3937.8</v>
      </c>
      <c r="H42" s="101">
        <f>H43</f>
        <v>3937.8</v>
      </c>
    </row>
    <row r="43" spans="1:8" ht="15.75">
      <c r="A43" s="44"/>
      <c r="B43" s="46" t="s">
        <v>204</v>
      </c>
      <c r="C43" s="47" t="s">
        <v>114</v>
      </c>
      <c r="D43" s="42" t="s">
        <v>263</v>
      </c>
      <c r="E43" s="47"/>
      <c r="F43" s="101">
        <f>F44+F45</f>
        <v>3975.7</v>
      </c>
      <c r="G43" s="101">
        <f>G44+G45</f>
        <v>3937.8</v>
      </c>
      <c r="H43" s="101">
        <f>H44+H45</f>
        <v>3937.8</v>
      </c>
    </row>
    <row r="44" spans="1:8" ht="75">
      <c r="A44" s="40"/>
      <c r="B44" s="46" t="s">
        <v>124</v>
      </c>
      <c r="C44" s="47" t="s">
        <v>114</v>
      </c>
      <c r="D44" s="47" t="s">
        <v>263</v>
      </c>
      <c r="E44" s="42" t="s">
        <v>123</v>
      </c>
      <c r="F44" s="102">
        <f>Ведомственная!G128</f>
        <v>933.7</v>
      </c>
      <c r="G44" s="102">
        <f>Ведомственная!H128</f>
        <v>895.8</v>
      </c>
      <c r="H44" s="102">
        <f>Ведомственная!I128</f>
        <v>895.8</v>
      </c>
    </row>
    <row r="45" spans="1:8" ht="30">
      <c r="A45" s="40"/>
      <c r="B45" s="49" t="s">
        <v>125</v>
      </c>
      <c r="C45" s="47" t="s">
        <v>114</v>
      </c>
      <c r="D45" s="47" t="s">
        <v>263</v>
      </c>
      <c r="E45" s="42" t="s">
        <v>126</v>
      </c>
      <c r="F45" s="102">
        <f>Ведомственная!G129</f>
        <v>3042</v>
      </c>
      <c r="G45" s="102">
        <f>Ведомственная!H129</f>
        <v>3042</v>
      </c>
      <c r="H45" s="102">
        <f>Ведомственная!I129</f>
        <v>3042</v>
      </c>
    </row>
    <row r="46" spans="1:8" ht="19.5" customHeight="1">
      <c r="A46" s="40" t="s">
        <v>296</v>
      </c>
      <c r="B46" s="57" t="s">
        <v>102</v>
      </c>
      <c r="C46" s="42" t="s">
        <v>106</v>
      </c>
      <c r="D46" s="47"/>
      <c r="E46" s="42"/>
      <c r="F46" s="101">
        <f aca="true" t="shared" si="1" ref="F46:H47">F47</f>
        <v>20</v>
      </c>
      <c r="G46" s="101">
        <f t="shared" si="1"/>
        <v>20</v>
      </c>
      <c r="H46" s="101">
        <f t="shared" si="1"/>
        <v>20</v>
      </c>
    </row>
    <row r="47" spans="1:8" ht="21" customHeight="1">
      <c r="A47" s="44"/>
      <c r="B47" s="46" t="s">
        <v>103</v>
      </c>
      <c r="C47" s="47" t="s">
        <v>106</v>
      </c>
      <c r="D47" s="42" t="s">
        <v>274</v>
      </c>
      <c r="E47" s="42"/>
      <c r="F47" s="102">
        <f t="shared" si="1"/>
        <v>20</v>
      </c>
      <c r="G47" s="102">
        <f t="shared" si="1"/>
        <v>20</v>
      </c>
      <c r="H47" s="102">
        <f t="shared" si="1"/>
        <v>20</v>
      </c>
    </row>
    <row r="48" spans="1:8" ht="15.75" customHeight="1">
      <c r="A48" s="44"/>
      <c r="B48" s="46" t="s">
        <v>129</v>
      </c>
      <c r="C48" s="47" t="s">
        <v>106</v>
      </c>
      <c r="D48" s="47" t="s">
        <v>274</v>
      </c>
      <c r="E48" s="42" t="s">
        <v>128</v>
      </c>
      <c r="F48" s="102">
        <f>Ведомственная!G45</f>
        <v>20</v>
      </c>
      <c r="G48" s="102">
        <f>Ведомственная!H45</f>
        <v>20</v>
      </c>
      <c r="H48" s="102">
        <f>Ведомственная!I45</f>
        <v>20</v>
      </c>
    </row>
    <row r="49" spans="1:8" ht="15.75">
      <c r="A49" s="40" t="s">
        <v>297</v>
      </c>
      <c r="B49" s="41" t="s">
        <v>19</v>
      </c>
      <c r="C49" s="42" t="s">
        <v>82</v>
      </c>
      <c r="D49" s="47"/>
      <c r="E49" s="47"/>
      <c r="F49" s="101">
        <f>F54+F56+F60+F50</f>
        <v>12534.7</v>
      </c>
      <c r="G49" s="101">
        <f>G54+G56+G60+G50</f>
        <v>12534.7</v>
      </c>
      <c r="H49" s="101">
        <f>H54+H56+H60+H50</f>
        <v>12534.7</v>
      </c>
    </row>
    <row r="50" spans="1:8" ht="60">
      <c r="A50" s="44" t="s">
        <v>298</v>
      </c>
      <c r="B50" s="124" t="s">
        <v>120</v>
      </c>
      <c r="C50" s="42" t="s">
        <v>82</v>
      </c>
      <c r="D50" s="42" t="s">
        <v>259</v>
      </c>
      <c r="E50" s="42"/>
      <c r="F50" s="101">
        <f>F51+F52+F53</f>
        <v>5686.3</v>
      </c>
      <c r="G50" s="101">
        <f>G51+G52+G53</f>
        <v>5686.3</v>
      </c>
      <c r="H50" s="101">
        <f>H51+H52+H53</f>
        <v>5686.3</v>
      </c>
    </row>
    <row r="51" spans="1:8" ht="75">
      <c r="A51" s="40"/>
      <c r="B51" s="46" t="s">
        <v>124</v>
      </c>
      <c r="C51" s="47" t="s">
        <v>82</v>
      </c>
      <c r="D51" s="47" t="s">
        <v>259</v>
      </c>
      <c r="E51" s="42" t="s">
        <v>123</v>
      </c>
      <c r="F51" s="102">
        <f>Ведомственная!G48</f>
        <v>5411.3</v>
      </c>
      <c r="G51" s="102">
        <f>Ведомственная!H48</f>
        <v>5411.3</v>
      </c>
      <c r="H51" s="102">
        <f>Ведомственная!I48</f>
        <v>5411.3</v>
      </c>
    </row>
    <row r="52" spans="1:8" ht="30">
      <c r="A52" s="40"/>
      <c r="B52" s="49" t="s">
        <v>125</v>
      </c>
      <c r="C52" s="47" t="s">
        <v>82</v>
      </c>
      <c r="D52" s="47" t="s">
        <v>259</v>
      </c>
      <c r="E52" s="42" t="s">
        <v>126</v>
      </c>
      <c r="F52" s="102">
        <f>Ведомственная!G49</f>
        <v>274</v>
      </c>
      <c r="G52" s="102">
        <f>Ведомственная!H49</f>
        <v>274</v>
      </c>
      <c r="H52" s="102">
        <f>Ведомственная!I49</f>
        <v>274</v>
      </c>
    </row>
    <row r="53" spans="1:8" ht="15.75">
      <c r="A53" s="40"/>
      <c r="B53" s="46" t="s">
        <v>129</v>
      </c>
      <c r="C53" s="47" t="s">
        <v>82</v>
      </c>
      <c r="D53" s="47" t="s">
        <v>259</v>
      </c>
      <c r="E53" s="42" t="s">
        <v>128</v>
      </c>
      <c r="F53" s="102">
        <f>Ведомственная!G50</f>
        <v>1</v>
      </c>
      <c r="G53" s="102">
        <f>Ведомственная!H50</f>
        <v>1</v>
      </c>
      <c r="H53" s="102">
        <f>Ведомственная!I50</f>
        <v>1</v>
      </c>
    </row>
    <row r="54" spans="1:8" ht="15.75">
      <c r="A54" s="44" t="s">
        <v>389</v>
      </c>
      <c r="B54" s="46" t="s">
        <v>95</v>
      </c>
      <c r="C54" s="47" t="s">
        <v>82</v>
      </c>
      <c r="D54" s="43" t="s">
        <v>275</v>
      </c>
      <c r="E54" s="42"/>
      <c r="F54" s="101">
        <f>F55</f>
        <v>150</v>
      </c>
      <c r="G54" s="101">
        <f>G55</f>
        <v>150</v>
      </c>
      <c r="H54" s="101">
        <f>H55</f>
        <v>150</v>
      </c>
    </row>
    <row r="55" spans="1:8" ht="30">
      <c r="A55" s="44"/>
      <c r="B55" s="49" t="s">
        <v>125</v>
      </c>
      <c r="C55" s="47" t="s">
        <v>82</v>
      </c>
      <c r="D55" s="58" t="s">
        <v>275</v>
      </c>
      <c r="E55" s="42" t="s">
        <v>126</v>
      </c>
      <c r="F55" s="102">
        <f>Ведомственная!G52</f>
        <v>150</v>
      </c>
      <c r="G55" s="102">
        <f>Ведомственная!H52</f>
        <v>150</v>
      </c>
      <c r="H55" s="102">
        <f>Ведомственная!I52</f>
        <v>150</v>
      </c>
    </row>
    <row r="56" spans="1:8" ht="45">
      <c r="A56" s="44" t="s">
        <v>299</v>
      </c>
      <c r="B56" s="53" t="s">
        <v>121</v>
      </c>
      <c r="C56" s="47" t="s">
        <v>82</v>
      </c>
      <c r="D56" s="42" t="s">
        <v>260</v>
      </c>
      <c r="E56" s="42"/>
      <c r="F56" s="101">
        <f>F57+F58+F59</f>
        <v>6338.400000000001</v>
      </c>
      <c r="G56" s="101">
        <f>G57+G58+G59</f>
        <v>6338.400000000001</v>
      </c>
      <c r="H56" s="101">
        <f>H57+H58+H59</f>
        <v>6338.400000000001</v>
      </c>
    </row>
    <row r="57" spans="1:8" ht="75">
      <c r="A57" s="134"/>
      <c r="B57" s="46" t="s">
        <v>124</v>
      </c>
      <c r="C57" s="47" t="s">
        <v>82</v>
      </c>
      <c r="D57" s="47" t="s">
        <v>260</v>
      </c>
      <c r="E57" s="42" t="s">
        <v>123</v>
      </c>
      <c r="F57" s="102">
        <f>Ведомственная!G54</f>
        <v>5952.8</v>
      </c>
      <c r="G57" s="102">
        <f>Ведомственная!H54</f>
        <v>5952.8</v>
      </c>
      <c r="H57" s="102">
        <f>Ведомственная!I54</f>
        <v>5952.8</v>
      </c>
    </row>
    <row r="58" spans="1:8" ht="30">
      <c r="A58" s="134"/>
      <c r="B58" s="49" t="s">
        <v>125</v>
      </c>
      <c r="C58" s="47" t="s">
        <v>82</v>
      </c>
      <c r="D58" s="47" t="s">
        <v>260</v>
      </c>
      <c r="E58" s="42" t="s">
        <v>126</v>
      </c>
      <c r="F58" s="102">
        <f>Ведомственная!G55</f>
        <v>384.6</v>
      </c>
      <c r="G58" s="102">
        <f>Ведомственная!H55</f>
        <v>384.6</v>
      </c>
      <c r="H58" s="102">
        <f>Ведомственная!I55</f>
        <v>384.6</v>
      </c>
    </row>
    <row r="59" spans="1:8" ht="15.75">
      <c r="A59" s="134"/>
      <c r="B59" s="46" t="s">
        <v>129</v>
      </c>
      <c r="C59" s="47" t="s">
        <v>82</v>
      </c>
      <c r="D59" s="47" t="s">
        <v>260</v>
      </c>
      <c r="E59" s="42" t="s">
        <v>128</v>
      </c>
      <c r="F59" s="102">
        <f>Ведомственная!G56</f>
        <v>1</v>
      </c>
      <c r="G59" s="102">
        <f>Ведомственная!H56</f>
        <v>1</v>
      </c>
      <c r="H59" s="102">
        <f>Ведомственная!I56</f>
        <v>1</v>
      </c>
    </row>
    <row r="60" spans="1:8" ht="45">
      <c r="A60" s="44" t="s">
        <v>300</v>
      </c>
      <c r="B60" s="124" t="s">
        <v>428</v>
      </c>
      <c r="C60" s="47" t="s">
        <v>82</v>
      </c>
      <c r="D60" s="42" t="s">
        <v>258</v>
      </c>
      <c r="E60" s="42"/>
      <c r="F60" s="101">
        <f>F61</f>
        <v>360</v>
      </c>
      <c r="G60" s="101">
        <f>G61</f>
        <v>360</v>
      </c>
      <c r="H60" s="101">
        <f>H61</f>
        <v>360</v>
      </c>
    </row>
    <row r="61" spans="1:8" ht="30">
      <c r="A61" s="134"/>
      <c r="B61" s="49" t="s">
        <v>125</v>
      </c>
      <c r="C61" s="47" t="s">
        <v>82</v>
      </c>
      <c r="D61" s="47" t="s">
        <v>258</v>
      </c>
      <c r="E61" s="42" t="s">
        <v>126</v>
      </c>
      <c r="F61" s="102">
        <f>Ведомственная!G58</f>
        <v>360</v>
      </c>
      <c r="G61" s="102">
        <f>Ведомственная!H58</f>
        <v>360</v>
      </c>
      <c r="H61" s="102">
        <f>Ведомственная!I58</f>
        <v>360</v>
      </c>
    </row>
    <row r="62" spans="1:8" ht="28.5" customHeight="1">
      <c r="A62" s="40" t="s">
        <v>22</v>
      </c>
      <c r="B62" s="41" t="s">
        <v>31</v>
      </c>
      <c r="C62" s="42" t="s">
        <v>32</v>
      </c>
      <c r="D62" s="47"/>
      <c r="E62" s="47"/>
      <c r="F62" s="101">
        <f>F63+F66</f>
        <v>700</v>
      </c>
      <c r="G62" s="101">
        <f>G63+G66</f>
        <v>700</v>
      </c>
      <c r="H62" s="101">
        <f>H63+H66</f>
        <v>700</v>
      </c>
    </row>
    <row r="63" spans="1:8" ht="42.75">
      <c r="A63" s="40" t="s">
        <v>24</v>
      </c>
      <c r="B63" s="41" t="s">
        <v>96</v>
      </c>
      <c r="C63" s="42" t="s">
        <v>34</v>
      </c>
      <c r="D63" s="47"/>
      <c r="E63" s="47"/>
      <c r="F63" s="101">
        <f aca="true" t="shared" si="2" ref="F63:H64">F64</f>
        <v>300</v>
      </c>
      <c r="G63" s="101">
        <f t="shared" si="2"/>
        <v>300</v>
      </c>
      <c r="H63" s="101">
        <f t="shared" si="2"/>
        <v>300</v>
      </c>
    </row>
    <row r="64" spans="1:8" ht="60">
      <c r="A64" s="44" t="s">
        <v>26</v>
      </c>
      <c r="B64" s="46" t="s">
        <v>424</v>
      </c>
      <c r="C64" s="47" t="s">
        <v>34</v>
      </c>
      <c r="D64" s="42" t="s">
        <v>261</v>
      </c>
      <c r="E64" s="42"/>
      <c r="F64" s="101">
        <f t="shared" si="2"/>
        <v>300</v>
      </c>
      <c r="G64" s="101">
        <f t="shared" si="2"/>
        <v>300</v>
      </c>
      <c r="H64" s="101">
        <f t="shared" si="2"/>
        <v>300</v>
      </c>
    </row>
    <row r="65" spans="1:8" ht="30">
      <c r="A65" s="44"/>
      <c r="B65" s="49" t="s">
        <v>125</v>
      </c>
      <c r="C65" s="47" t="s">
        <v>34</v>
      </c>
      <c r="D65" s="47" t="s">
        <v>261</v>
      </c>
      <c r="E65" s="42" t="s">
        <v>126</v>
      </c>
      <c r="F65" s="102">
        <f>Ведомственная!G62</f>
        <v>300</v>
      </c>
      <c r="G65" s="102">
        <f>Ведомственная!H62</f>
        <v>300</v>
      </c>
      <c r="H65" s="102">
        <f>Ведомственная!I62</f>
        <v>300</v>
      </c>
    </row>
    <row r="66" spans="1:8" ht="28.5" customHeight="1">
      <c r="A66" s="40" t="s">
        <v>209</v>
      </c>
      <c r="B66" s="57" t="s">
        <v>50</v>
      </c>
      <c r="C66" s="42" t="s">
        <v>49</v>
      </c>
      <c r="D66" s="42"/>
      <c r="E66" s="42"/>
      <c r="F66" s="101">
        <f>F67+F73+F69+F71</f>
        <v>400</v>
      </c>
      <c r="G66" s="101">
        <f>G67+G73+G69+G71</f>
        <v>400</v>
      </c>
      <c r="H66" s="101">
        <f>H67+H73+H69+H71</f>
        <v>400</v>
      </c>
    </row>
    <row r="67" spans="1:8" ht="75">
      <c r="A67" s="44" t="s">
        <v>210</v>
      </c>
      <c r="B67" s="46" t="s">
        <v>435</v>
      </c>
      <c r="C67" s="47" t="s">
        <v>49</v>
      </c>
      <c r="D67" s="42" t="s">
        <v>268</v>
      </c>
      <c r="E67" s="42"/>
      <c r="F67" s="101">
        <f>F68</f>
        <v>100</v>
      </c>
      <c r="G67" s="101">
        <f>G68</f>
        <v>100</v>
      </c>
      <c r="H67" s="101">
        <f>H68</f>
        <v>100</v>
      </c>
    </row>
    <row r="68" spans="1:8" ht="30">
      <c r="A68" s="44"/>
      <c r="B68" s="49" t="s">
        <v>125</v>
      </c>
      <c r="C68" s="47" t="s">
        <v>49</v>
      </c>
      <c r="D68" s="47" t="s">
        <v>268</v>
      </c>
      <c r="E68" s="42" t="s">
        <v>126</v>
      </c>
      <c r="F68" s="102">
        <f>Ведомственная!G65</f>
        <v>100</v>
      </c>
      <c r="G68" s="102">
        <f>Ведомственная!H65</f>
        <v>100</v>
      </c>
      <c r="H68" s="102">
        <f>Ведомственная!I65</f>
        <v>100</v>
      </c>
    </row>
    <row r="69" spans="1:8" ht="60">
      <c r="A69" s="44" t="s">
        <v>219</v>
      </c>
      <c r="B69" s="46" t="s">
        <v>432</v>
      </c>
      <c r="C69" s="47" t="s">
        <v>49</v>
      </c>
      <c r="D69" s="42" t="s">
        <v>269</v>
      </c>
      <c r="E69" s="47"/>
      <c r="F69" s="101">
        <f>F70</f>
        <v>100</v>
      </c>
      <c r="G69" s="101">
        <f>G70</f>
        <v>100</v>
      </c>
      <c r="H69" s="101">
        <f>H70</f>
        <v>100</v>
      </c>
    </row>
    <row r="70" spans="1:8" ht="30">
      <c r="A70" s="44"/>
      <c r="B70" s="49" t="s">
        <v>125</v>
      </c>
      <c r="C70" s="47" t="s">
        <v>49</v>
      </c>
      <c r="D70" s="47" t="s">
        <v>269</v>
      </c>
      <c r="E70" s="42" t="s">
        <v>126</v>
      </c>
      <c r="F70" s="102">
        <f>Ведомственная!G67</f>
        <v>100</v>
      </c>
      <c r="G70" s="102">
        <f>Ведомственная!H67</f>
        <v>100</v>
      </c>
      <c r="H70" s="102">
        <f>Ведомственная!I67</f>
        <v>100</v>
      </c>
    </row>
    <row r="71" spans="1:8" ht="75">
      <c r="A71" s="44" t="s">
        <v>220</v>
      </c>
      <c r="B71" s="46" t="s">
        <v>436</v>
      </c>
      <c r="C71" s="47" t="s">
        <v>49</v>
      </c>
      <c r="D71" s="42" t="s">
        <v>270</v>
      </c>
      <c r="E71" s="47"/>
      <c r="F71" s="101">
        <f>F72</f>
        <v>100</v>
      </c>
      <c r="G71" s="101">
        <f>G72</f>
        <v>100</v>
      </c>
      <c r="H71" s="101">
        <f>H72</f>
        <v>100</v>
      </c>
    </row>
    <row r="72" spans="1:8" ht="30">
      <c r="A72" s="44"/>
      <c r="B72" s="49" t="s">
        <v>125</v>
      </c>
      <c r="C72" s="47" t="s">
        <v>49</v>
      </c>
      <c r="D72" s="47" t="s">
        <v>270</v>
      </c>
      <c r="E72" s="42" t="s">
        <v>126</v>
      </c>
      <c r="F72" s="102">
        <f>Ведомственная!G69</f>
        <v>100</v>
      </c>
      <c r="G72" s="102">
        <f>Ведомственная!H69</f>
        <v>100</v>
      </c>
      <c r="H72" s="102">
        <f>Ведомственная!I69</f>
        <v>100</v>
      </c>
    </row>
    <row r="73" spans="1:8" ht="60">
      <c r="A73" s="44" t="s">
        <v>221</v>
      </c>
      <c r="B73" s="53" t="s">
        <v>426</v>
      </c>
      <c r="C73" s="47" t="s">
        <v>49</v>
      </c>
      <c r="D73" s="43" t="s">
        <v>271</v>
      </c>
      <c r="E73" s="42"/>
      <c r="F73" s="101">
        <f>F74</f>
        <v>100</v>
      </c>
      <c r="G73" s="101">
        <f>G74</f>
        <v>100</v>
      </c>
      <c r="H73" s="101">
        <f>H74</f>
        <v>100</v>
      </c>
    </row>
    <row r="74" spans="1:8" ht="30">
      <c r="A74" s="44"/>
      <c r="B74" s="49" t="s">
        <v>125</v>
      </c>
      <c r="C74" s="47" t="s">
        <v>49</v>
      </c>
      <c r="D74" s="58" t="s">
        <v>271</v>
      </c>
      <c r="E74" s="42" t="s">
        <v>126</v>
      </c>
      <c r="F74" s="102">
        <f>Ведомственная!G71</f>
        <v>100</v>
      </c>
      <c r="G74" s="102">
        <f>Ведомственная!H71</f>
        <v>100</v>
      </c>
      <c r="H74" s="102">
        <f>Ведомственная!I71</f>
        <v>100</v>
      </c>
    </row>
    <row r="75" spans="1:8" ht="15.75">
      <c r="A75" s="40" t="s">
        <v>30</v>
      </c>
      <c r="B75" s="151" t="s">
        <v>393</v>
      </c>
      <c r="C75" s="42" t="s">
        <v>392</v>
      </c>
      <c r="D75" s="58"/>
      <c r="E75" s="42"/>
      <c r="F75" s="101">
        <f>F76+F79</f>
        <v>250</v>
      </c>
      <c r="G75" s="101">
        <f>G76+G79</f>
        <v>250</v>
      </c>
      <c r="H75" s="101">
        <f>H76+H79</f>
        <v>250</v>
      </c>
    </row>
    <row r="76" spans="1:8" ht="15.75" customHeight="1">
      <c r="A76" s="40" t="s">
        <v>33</v>
      </c>
      <c r="B76" s="151" t="s">
        <v>394</v>
      </c>
      <c r="C76" s="42" t="s">
        <v>390</v>
      </c>
      <c r="D76" s="58"/>
      <c r="E76" s="42"/>
      <c r="F76" s="101">
        <f aca="true" t="shared" si="3" ref="F76:H77">F77</f>
        <v>200</v>
      </c>
      <c r="G76" s="101">
        <f t="shared" si="3"/>
        <v>200</v>
      </c>
      <c r="H76" s="101">
        <f t="shared" si="3"/>
        <v>200</v>
      </c>
    </row>
    <row r="77" spans="1:8" ht="45">
      <c r="A77" s="44" t="s">
        <v>301</v>
      </c>
      <c r="B77" s="49" t="s">
        <v>429</v>
      </c>
      <c r="C77" s="47" t="s">
        <v>390</v>
      </c>
      <c r="D77" s="160">
        <v>5100100100</v>
      </c>
      <c r="E77" s="42"/>
      <c r="F77" s="101">
        <f t="shared" si="3"/>
        <v>200</v>
      </c>
      <c r="G77" s="101">
        <f t="shared" si="3"/>
        <v>200</v>
      </c>
      <c r="H77" s="101">
        <f t="shared" si="3"/>
        <v>200</v>
      </c>
    </row>
    <row r="78" spans="1:8" ht="30">
      <c r="A78" s="44"/>
      <c r="B78" s="49" t="s">
        <v>277</v>
      </c>
      <c r="C78" s="47" t="s">
        <v>390</v>
      </c>
      <c r="D78" s="160">
        <v>5100100100</v>
      </c>
      <c r="E78" s="42" t="s">
        <v>126</v>
      </c>
      <c r="F78" s="102">
        <f>Ведомственная!G75</f>
        <v>200</v>
      </c>
      <c r="G78" s="102">
        <f>Ведомственная!H75</f>
        <v>200</v>
      </c>
      <c r="H78" s="102">
        <f>Ведомственная!I75</f>
        <v>200</v>
      </c>
    </row>
    <row r="79" spans="1:8" ht="15.75" customHeight="1">
      <c r="A79" s="40" t="s">
        <v>51</v>
      </c>
      <c r="B79" s="154" t="s">
        <v>396</v>
      </c>
      <c r="C79" s="42" t="s">
        <v>391</v>
      </c>
      <c r="D79" s="58"/>
      <c r="E79" s="42"/>
      <c r="F79" s="101">
        <f aca="true" t="shared" si="4" ref="F79:H80">F80</f>
        <v>50</v>
      </c>
      <c r="G79" s="101">
        <f t="shared" si="4"/>
        <v>50</v>
      </c>
      <c r="H79" s="101">
        <f t="shared" si="4"/>
        <v>50</v>
      </c>
    </row>
    <row r="80" spans="1:8" ht="45">
      <c r="A80" s="44" t="s">
        <v>52</v>
      </c>
      <c r="B80" s="153" t="s">
        <v>395</v>
      </c>
      <c r="C80" s="47" t="s">
        <v>391</v>
      </c>
      <c r="D80" s="160">
        <v>5450100100</v>
      </c>
      <c r="E80" s="42"/>
      <c r="F80" s="101">
        <f t="shared" si="4"/>
        <v>50</v>
      </c>
      <c r="G80" s="101">
        <f t="shared" si="4"/>
        <v>50</v>
      </c>
      <c r="H80" s="101">
        <f t="shared" si="4"/>
        <v>50</v>
      </c>
    </row>
    <row r="81" spans="1:8" ht="30">
      <c r="A81" s="44"/>
      <c r="B81" s="49" t="s">
        <v>277</v>
      </c>
      <c r="C81" s="47" t="s">
        <v>391</v>
      </c>
      <c r="D81" s="160">
        <v>5450100100</v>
      </c>
      <c r="E81" s="42" t="s">
        <v>126</v>
      </c>
      <c r="F81" s="102">
        <f>Ведомственная!G78</f>
        <v>50</v>
      </c>
      <c r="G81" s="102">
        <f>Ведомственная!H78</f>
        <v>50</v>
      </c>
      <c r="H81" s="102">
        <f>Ведомственная!I78</f>
        <v>50</v>
      </c>
    </row>
    <row r="82" spans="1:8" ht="15.75">
      <c r="A82" s="40" t="s">
        <v>30</v>
      </c>
      <c r="B82" s="41" t="s">
        <v>57</v>
      </c>
      <c r="C82" s="42" t="s">
        <v>56</v>
      </c>
      <c r="D82" s="47"/>
      <c r="E82" s="47"/>
      <c r="F82" s="101">
        <f aca="true" t="shared" si="5" ref="F82:H83">F83</f>
        <v>14300</v>
      </c>
      <c r="G82" s="101">
        <f t="shared" si="5"/>
        <v>5000</v>
      </c>
      <c r="H82" s="101">
        <f t="shared" si="5"/>
        <v>6000</v>
      </c>
    </row>
    <row r="83" spans="1:8" ht="15.75">
      <c r="A83" s="40" t="s">
        <v>33</v>
      </c>
      <c r="B83" s="57" t="s">
        <v>67</v>
      </c>
      <c r="C83" s="42" t="s">
        <v>68</v>
      </c>
      <c r="D83" s="47"/>
      <c r="E83" s="47"/>
      <c r="F83" s="101">
        <f t="shared" si="5"/>
        <v>14300</v>
      </c>
      <c r="G83" s="101">
        <f t="shared" si="5"/>
        <v>5000</v>
      </c>
      <c r="H83" s="101">
        <f t="shared" si="5"/>
        <v>6000</v>
      </c>
    </row>
    <row r="84" spans="1:8" ht="28.5">
      <c r="A84" s="44"/>
      <c r="B84" s="57" t="s">
        <v>99</v>
      </c>
      <c r="C84" s="47" t="s">
        <v>68</v>
      </c>
      <c r="D84" s="42" t="s">
        <v>279</v>
      </c>
      <c r="E84" s="47"/>
      <c r="F84" s="101">
        <f>F85+F87</f>
        <v>14300</v>
      </c>
      <c r="G84" s="101">
        <f>G85+G87</f>
        <v>5000</v>
      </c>
      <c r="H84" s="101">
        <f>H85+H87</f>
        <v>6000</v>
      </c>
    </row>
    <row r="85" spans="1:8" ht="30">
      <c r="A85" s="44" t="s">
        <v>35</v>
      </c>
      <c r="B85" s="46" t="s">
        <v>422</v>
      </c>
      <c r="C85" s="47" t="s">
        <v>68</v>
      </c>
      <c r="D85" s="42" t="s">
        <v>266</v>
      </c>
      <c r="E85" s="47"/>
      <c r="F85" s="101">
        <f>F86</f>
        <v>3100</v>
      </c>
      <c r="G85" s="101">
        <f>G86</f>
        <v>5000</v>
      </c>
      <c r="H85" s="101">
        <f>H86</f>
        <v>6000</v>
      </c>
    </row>
    <row r="86" spans="1:8" ht="30">
      <c r="A86" s="44"/>
      <c r="B86" s="49" t="s">
        <v>125</v>
      </c>
      <c r="C86" s="47" t="s">
        <v>68</v>
      </c>
      <c r="D86" s="47" t="s">
        <v>266</v>
      </c>
      <c r="E86" s="42" t="s">
        <v>126</v>
      </c>
      <c r="F86" s="102">
        <f>Ведомственная!G83</f>
        <v>3100</v>
      </c>
      <c r="G86" s="102">
        <f>Ведомственная!H83</f>
        <v>5000</v>
      </c>
      <c r="H86" s="102">
        <f>Ведомственная!I83</f>
        <v>6000</v>
      </c>
    </row>
    <row r="87" spans="1:8" ht="30">
      <c r="A87" s="44" t="s">
        <v>301</v>
      </c>
      <c r="B87" s="46" t="s">
        <v>422</v>
      </c>
      <c r="C87" s="47" t="s">
        <v>68</v>
      </c>
      <c r="D87" s="42"/>
      <c r="E87" s="42"/>
      <c r="F87" s="101">
        <f>F88+F90</f>
        <v>11200</v>
      </c>
      <c r="G87" s="101">
        <f>G88+G90</f>
        <v>0</v>
      </c>
      <c r="H87" s="101">
        <f>H88+H90</f>
        <v>0</v>
      </c>
    </row>
    <row r="88" spans="1:8" ht="45">
      <c r="A88" s="135" t="s">
        <v>302</v>
      </c>
      <c r="B88" s="136" t="s">
        <v>232</v>
      </c>
      <c r="C88" s="47" t="s">
        <v>68</v>
      </c>
      <c r="D88" s="42" t="s">
        <v>291</v>
      </c>
      <c r="E88" s="42"/>
      <c r="F88" s="102">
        <f>F89</f>
        <v>10000</v>
      </c>
      <c r="G88" s="102">
        <f>G89</f>
        <v>0</v>
      </c>
      <c r="H88" s="102">
        <f>H89</f>
        <v>0</v>
      </c>
    </row>
    <row r="89" spans="1:8" ht="30">
      <c r="A89" s="135"/>
      <c r="B89" s="49" t="s">
        <v>125</v>
      </c>
      <c r="C89" s="47" t="s">
        <v>68</v>
      </c>
      <c r="D89" s="47" t="s">
        <v>291</v>
      </c>
      <c r="E89" s="42" t="s">
        <v>126</v>
      </c>
      <c r="F89" s="102">
        <f>Ведомственная!G86</f>
        <v>10000</v>
      </c>
      <c r="G89" s="102">
        <f>Ведомственная!H86</f>
        <v>0</v>
      </c>
      <c r="H89" s="102">
        <f>Ведомственная!I86</f>
        <v>0</v>
      </c>
    </row>
    <row r="90" spans="1:8" ht="46.5" customHeight="1">
      <c r="A90" s="135" t="s">
        <v>303</v>
      </c>
      <c r="B90" s="124" t="s">
        <v>280</v>
      </c>
      <c r="C90" s="47" t="s">
        <v>68</v>
      </c>
      <c r="D90" s="42" t="s">
        <v>290</v>
      </c>
      <c r="E90" s="42"/>
      <c r="F90" s="102">
        <f>F91</f>
        <v>1200</v>
      </c>
      <c r="G90" s="102">
        <f>G91</f>
        <v>0</v>
      </c>
      <c r="H90" s="102">
        <f>H91</f>
        <v>0</v>
      </c>
    </row>
    <row r="91" spans="1:8" ht="30">
      <c r="A91" s="135"/>
      <c r="B91" s="137" t="s">
        <v>125</v>
      </c>
      <c r="C91" s="47" t="s">
        <v>68</v>
      </c>
      <c r="D91" s="47" t="s">
        <v>290</v>
      </c>
      <c r="E91" s="42" t="s">
        <v>126</v>
      </c>
      <c r="F91" s="102">
        <f>Ведомственная!G88</f>
        <v>1200</v>
      </c>
      <c r="G91" s="102">
        <f>Ведомственная!H88</f>
        <v>0</v>
      </c>
      <c r="H91" s="102">
        <f>Ведомственная!I88</f>
        <v>0</v>
      </c>
    </row>
    <row r="92" spans="1:8" ht="15.75">
      <c r="A92" s="40" t="s">
        <v>36</v>
      </c>
      <c r="B92" s="57" t="s">
        <v>81</v>
      </c>
      <c r="C92" s="42" t="s">
        <v>77</v>
      </c>
      <c r="D92" s="47"/>
      <c r="E92" s="47"/>
      <c r="F92" s="101">
        <f>F93</f>
        <v>100</v>
      </c>
      <c r="G92" s="101">
        <f aca="true" t="shared" si="6" ref="G92:H94">G93</f>
        <v>100</v>
      </c>
      <c r="H92" s="101">
        <f t="shared" si="6"/>
        <v>100</v>
      </c>
    </row>
    <row r="93" spans="1:8" ht="28.5">
      <c r="A93" s="40" t="s">
        <v>37</v>
      </c>
      <c r="B93" s="57" t="s">
        <v>80</v>
      </c>
      <c r="C93" s="42" t="s">
        <v>78</v>
      </c>
      <c r="D93" s="47"/>
      <c r="E93" s="47"/>
      <c r="F93" s="101">
        <f>F94</f>
        <v>100</v>
      </c>
      <c r="G93" s="101">
        <f t="shared" si="6"/>
        <v>100</v>
      </c>
      <c r="H93" s="101">
        <f t="shared" si="6"/>
        <v>100</v>
      </c>
    </row>
    <row r="94" spans="1:8" ht="45">
      <c r="A94" s="44" t="s">
        <v>83</v>
      </c>
      <c r="B94" s="46" t="s">
        <v>431</v>
      </c>
      <c r="C94" s="47" t="s">
        <v>78</v>
      </c>
      <c r="D94" s="42" t="s">
        <v>262</v>
      </c>
      <c r="E94" s="47"/>
      <c r="F94" s="102">
        <f>F95</f>
        <v>100</v>
      </c>
      <c r="G94" s="102">
        <f t="shared" si="6"/>
        <v>100</v>
      </c>
      <c r="H94" s="102">
        <f t="shared" si="6"/>
        <v>100</v>
      </c>
    </row>
    <row r="95" spans="1:8" ht="30">
      <c r="A95" s="40"/>
      <c r="B95" s="49" t="s">
        <v>125</v>
      </c>
      <c r="C95" s="47" t="s">
        <v>78</v>
      </c>
      <c r="D95" s="47" t="s">
        <v>262</v>
      </c>
      <c r="E95" s="42" t="s">
        <v>126</v>
      </c>
      <c r="F95" s="102">
        <f>Ведомственная!G92</f>
        <v>100</v>
      </c>
      <c r="G95" s="102">
        <f>Ведомственная!H92</f>
        <v>100</v>
      </c>
      <c r="H95" s="102">
        <f>Ведомственная!I92</f>
        <v>100</v>
      </c>
    </row>
    <row r="96" spans="1:8" ht="15.75">
      <c r="A96" s="40" t="s">
        <v>38</v>
      </c>
      <c r="B96" s="41" t="s">
        <v>65</v>
      </c>
      <c r="C96" s="42" t="s">
        <v>66</v>
      </c>
      <c r="D96" s="47"/>
      <c r="E96" s="42"/>
      <c r="F96" s="101">
        <f>F100+F97</f>
        <v>1425</v>
      </c>
      <c r="G96" s="101">
        <f>G100+G97</f>
        <v>1425</v>
      </c>
      <c r="H96" s="101">
        <f>H100+H97</f>
        <v>1425</v>
      </c>
    </row>
    <row r="97" spans="1:8" ht="28.5">
      <c r="A97" s="40" t="s">
        <v>39</v>
      </c>
      <c r="B97" s="138" t="s">
        <v>109</v>
      </c>
      <c r="C97" s="42" t="s">
        <v>107</v>
      </c>
      <c r="D97" s="47"/>
      <c r="E97" s="42"/>
      <c r="F97" s="101">
        <f aca="true" t="shared" si="7" ref="F97:H98">F98</f>
        <v>25</v>
      </c>
      <c r="G97" s="101">
        <f t="shared" si="7"/>
        <v>25</v>
      </c>
      <c r="H97" s="101">
        <f t="shared" si="7"/>
        <v>25</v>
      </c>
    </row>
    <row r="98" spans="1:8" ht="75">
      <c r="A98" s="44" t="s">
        <v>97</v>
      </c>
      <c r="B98" s="124" t="s">
        <v>108</v>
      </c>
      <c r="C98" s="47" t="s">
        <v>107</v>
      </c>
      <c r="D98" s="42" t="s">
        <v>251</v>
      </c>
      <c r="E98" s="42"/>
      <c r="F98" s="102">
        <f t="shared" si="7"/>
        <v>25</v>
      </c>
      <c r="G98" s="102">
        <f t="shared" si="7"/>
        <v>25</v>
      </c>
      <c r="H98" s="102">
        <f t="shared" si="7"/>
        <v>25</v>
      </c>
    </row>
    <row r="99" spans="1:8" ht="30">
      <c r="A99" s="40"/>
      <c r="B99" s="49" t="s">
        <v>125</v>
      </c>
      <c r="C99" s="47" t="s">
        <v>107</v>
      </c>
      <c r="D99" s="47" t="s">
        <v>251</v>
      </c>
      <c r="E99" s="42" t="s">
        <v>126</v>
      </c>
      <c r="F99" s="102">
        <f>Ведомственная!G96</f>
        <v>25</v>
      </c>
      <c r="G99" s="102">
        <f>Ведомственная!H96</f>
        <v>25</v>
      </c>
      <c r="H99" s="102">
        <f>Ведомственная!I96</f>
        <v>25</v>
      </c>
    </row>
    <row r="100" spans="1:8" ht="15.75">
      <c r="A100" s="40" t="s">
        <v>383</v>
      </c>
      <c r="B100" s="41" t="s">
        <v>111</v>
      </c>
      <c r="C100" s="42" t="s">
        <v>110</v>
      </c>
      <c r="D100" s="47"/>
      <c r="E100" s="42"/>
      <c r="F100" s="101">
        <f>F103+F101</f>
        <v>1400</v>
      </c>
      <c r="G100" s="101">
        <f>G103+G101</f>
        <v>1400</v>
      </c>
      <c r="H100" s="101">
        <f>H103+H101</f>
        <v>1400</v>
      </c>
    </row>
    <row r="101" spans="1:8" ht="45">
      <c r="A101" s="44" t="s">
        <v>304</v>
      </c>
      <c r="B101" s="153" t="s">
        <v>423</v>
      </c>
      <c r="C101" s="42" t="s">
        <v>110</v>
      </c>
      <c r="D101" s="42" t="s">
        <v>337</v>
      </c>
      <c r="E101" s="42"/>
      <c r="F101" s="101">
        <f>F102</f>
        <v>100</v>
      </c>
      <c r="G101" s="101">
        <f>G102</f>
        <v>100</v>
      </c>
      <c r="H101" s="101">
        <f>H102</f>
        <v>100</v>
      </c>
    </row>
    <row r="102" spans="1:8" ht="30">
      <c r="A102" s="40"/>
      <c r="B102" s="49" t="s">
        <v>125</v>
      </c>
      <c r="C102" s="42" t="s">
        <v>110</v>
      </c>
      <c r="D102" s="47" t="s">
        <v>337</v>
      </c>
      <c r="E102" s="42" t="s">
        <v>126</v>
      </c>
      <c r="F102" s="102">
        <f>Ведомственная!G99</f>
        <v>100</v>
      </c>
      <c r="G102" s="102">
        <f>Ведомственная!H99</f>
        <v>100</v>
      </c>
      <c r="H102" s="102">
        <f>Ведомственная!I99</f>
        <v>100</v>
      </c>
    </row>
    <row r="103" spans="1:8" ht="45">
      <c r="A103" s="44" t="s">
        <v>384</v>
      </c>
      <c r="B103" s="53" t="s">
        <v>425</v>
      </c>
      <c r="C103" s="47" t="s">
        <v>110</v>
      </c>
      <c r="D103" s="42" t="s">
        <v>272</v>
      </c>
      <c r="E103" s="42"/>
      <c r="F103" s="101">
        <f>F104</f>
        <v>1300</v>
      </c>
      <c r="G103" s="101">
        <f>G104</f>
        <v>1300</v>
      </c>
      <c r="H103" s="101">
        <f>H104</f>
        <v>1300</v>
      </c>
    </row>
    <row r="104" spans="1:8" ht="30">
      <c r="A104" s="44"/>
      <c r="B104" s="49" t="s">
        <v>125</v>
      </c>
      <c r="C104" s="47" t="s">
        <v>110</v>
      </c>
      <c r="D104" s="47" t="s">
        <v>272</v>
      </c>
      <c r="E104" s="42" t="s">
        <v>126</v>
      </c>
      <c r="F104" s="102">
        <f>Ведомственная!G101</f>
        <v>1300</v>
      </c>
      <c r="G104" s="102">
        <f>Ведомственная!H101</f>
        <v>1300</v>
      </c>
      <c r="H104" s="102">
        <f>Ведомственная!I101</f>
        <v>1300</v>
      </c>
    </row>
    <row r="105" spans="1:8" ht="15.75">
      <c r="A105" s="40" t="s">
        <v>59</v>
      </c>
      <c r="B105" s="41" t="s">
        <v>89</v>
      </c>
      <c r="C105" s="42" t="s">
        <v>40</v>
      </c>
      <c r="D105" s="58"/>
      <c r="E105" s="40"/>
      <c r="F105" s="101">
        <f>F106</f>
        <v>8450</v>
      </c>
      <c r="G105" s="101">
        <f aca="true" t="shared" si="8" ref="G105:H107">G106</f>
        <v>8450</v>
      </c>
      <c r="H105" s="101">
        <f t="shared" si="8"/>
        <v>8450</v>
      </c>
    </row>
    <row r="106" spans="1:8" ht="15.75">
      <c r="A106" s="40" t="s">
        <v>60</v>
      </c>
      <c r="B106" s="41" t="s">
        <v>61</v>
      </c>
      <c r="C106" s="42" t="s">
        <v>58</v>
      </c>
      <c r="D106" s="58"/>
      <c r="E106" s="40"/>
      <c r="F106" s="101">
        <f>F107</f>
        <v>8450</v>
      </c>
      <c r="G106" s="101">
        <f t="shared" si="8"/>
        <v>8450</v>
      </c>
      <c r="H106" s="101">
        <f t="shared" si="8"/>
        <v>8450</v>
      </c>
    </row>
    <row r="107" spans="1:8" ht="45">
      <c r="A107" s="44" t="s">
        <v>212</v>
      </c>
      <c r="B107" s="46" t="s">
        <v>433</v>
      </c>
      <c r="C107" s="42" t="s">
        <v>58</v>
      </c>
      <c r="D107" s="42" t="s">
        <v>257</v>
      </c>
      <c r="E107" s="42"/>
      <c r="F107" s="101">
        <f>F108</f>
        <v>8450</v>
      </c>
      <c r="G107" s="101">
        <f t="shared" si="8"/>
        <v>8450</v>
      </c>
      <c r="H107" s="101">
        <f t="shared" si="8"/>
        <v>8450</v>
      </c>
    </row>
    <row r="108" spans="1:8" ht="30">
      <c r="A108" s="44"/>
      <c r="B108" s="49" t="s">
        <v>125</v>
      </c>
      <c r="C108" s="47" t="s">
        <v>58</v>
      </c>
      <c r="D108" s="47" t="s">
        <v>257</v>
      </c>
      <c r="E108" s="42" t="s">
        <v>126</v>
      </c>
      <c r="F108" s="102">
        <f>Ведомственная!G105</f>
        <v>8450</v>
      </c>
      <c r="G108" s="102">
        <f>Ведомственная!H105</f>
        <v>8450</v>
      </c>
      <c r="H108" s="102">
        <f>Ведомственная!I105</f>
        <v>8450</v>
      </c>
    </row>
    <row r="109" spans="1:8" ht="15.75">
      <c r="A109" s="40" t="s">
        <v>71</v>
      </c>
      <c r="B109" s="41" t="s">
        <v>42</v>
      </c>
      <c r="C109" s="42" t="s">
        <v>43</v>
      </c>
      <c r="D109" s="47"/>
      <c r="E109" s="42"/>
      <c r="F109" s="101">
        <f>F113+F110</f>
        <v>14998.1</v>
      </c>
      <c r="G109" s="101">
        <f>G113+G110</f>
        <v>15543.8</v>
      </c>
      <c r="H109" s="101">
        <f>H113+H110</f>
        <v>16133.5</v>
      </c>
    </row>
    <row r="110" spans="1:8" ht="15.75">
      <c r="A110" s="40" t="s">
        <v>72</v>
      </c>
      <c r="B110" s="41" t="s">
        <v>371</v>
      </c>
      <c r="C110" s="42" t="s">
        <v>370</v>
      </c>
      <c r="D110" s="47"/>
      <c r="E110" s="47"/>
      <c r="F110" s="101">
        <f aca="true" t="shared" si="9" ref="F110:H111">F111</f>
        <v>979.4</v>
      </c>
      <c r="G110" s="101">
        <f t="shared" si="9"/>
        <v>979.4</v>
      </c>
      <c r="H110" s="101">
        <f t="shared" si="9"/>
        <v>979.4</v>
      </c>
    </row>
    <row r="111" spans="1:8" ht="45">
      <c r="A111" s="44" t="s">
        <v>73</v>
      </c>
      <c r="B111" s="46" t="s">
        <v>122</v>
      </c>
      <c r="C111" s="47" t="s">
        <v>370</v>
      </c>
      <c r="D111" s="42" t="s">
        <v>264</v>
      </c>
      <c r="E111" s="47"/>
      <c r="F111" s="102">
        <f t="shared" si="9"/>
        <v>979.4</v>
      </c>
      <c r="G111" s="102">
        <f t="shared" si="9"/>
        <v>979.4</v>
      </c>
      <c r="H111" s="102">
        <f t="shared" si="9"/>
        <v>979.4</v>
      </c>
    </row>
    <row r="112" spans="1:8" ht="15.75">
      <c r="A112" s="44"/>
      <c r="B112" s="46" t="s">
        <v>127</v>
      </c>
      <c r="C112" s="47" t="s">
        <v>370</v>
      </c>
      <c r="D112" s="47" t="s">
        <v>264</v>
      </c>
      <c r="E112" s="42" t="s">
        <v>116</v>
      </c>
      <c r="F112" s="102">
        <f>Ведомственная!G109</f>
        <v>979.4</v>
      </c>
      <c r="G112" s="102">
        <f>Ведомственная!H109</f>
        <v>979.4</v>
      </c>
      <c r="H112" s="102">
        <f>Ведомственная!I109</f>
        <v>979.4</v>
      </c>
    </row>
    <row r="113" spans="1:8" ht="15.75">
      <c r="A113" s="40" t="s">
        <v>69</v>
      </c>
      <c r="B113" s="57" t="s">
        <v>44</v>
      </c>
      <c r="C113" s="42" t="s">
        <v>45</v>
      </c>
      <c r="D113" s="47"/>
      <c r="E113" s="42"/>
      <c r="F113" s="101">
        <f>F114</f>
        <v>14018.7</v>
      </c>
      <c r="G113" s="101">
        <f>G114</f>
        <v>14564.4</v>
      </c>
      <c r="H113" s="101">
        <f>H114</f>
        <v>15154.1</v>
      </c>
    </row>
    <row r="114" spans="1:8" ht="28.5">
      <c r="A114" s="40" t="s">
        <v>63</v>
      </c>
      <c r="B114" s="57" t="s">
        <v>53</v>
      </c>
      <c r="C114" s="42" t="s">
        <v>45</v>
      </c>
      <c r="D114" s="42" t="s">
        <v>250</v>
      </c>
      <c r="E114" s="42"/>
      <c r="F114" s="101">
        <f>F115+F117</f>
        <v>14018.7</v>
      </c>
      <c r="G114" s="101">
        <f>G115+G117</f>
        <v>14564.4</v>
      </c>
      <c r="H114" s="101">
        <f>H115+H117</f>
        <v>15154.1</v>
      </c>
    </row>
    <row r="115" spans="1:8" ht="75">
      <c r="A115" s="44" t="s">
        <v>64</v>
      </c>
      <c r="B115" s="53" t="s">
        <v>333</v>
      </c>
      <c r="C115" s="42" t="s">
        <v>45</v>
      </c>
      <c r="D115" s="42" t="s">
        <v>287</v>
      </c>
      <c r="E115" s="42"/>
      <c r="F115" s="101">
        <f>F116</f>
        <v>8617.9</v>
      </c>
      <c r="G115" s="101">
        <f>G116</f>
        <v>8953.3</v>
      </c>
      <c r="H115" s="101">
        <f>H116</f>
        <v>9316</v>
      </c>
    </row>
    <row r="116" spans="1:8" ht="15.75">
      <c r="A116" s="44"/>
      <c r="B116" s="46" t="s">
        <v>127</v>
      </c>
      <c r="C116" s="47" t="s">
        <v>45</v>
      </c>
      <c r="D116" s="47" t="s">
        <v>287</v>
      </c>
      <c r="E116" s="42" t="s">
        <v>116</v>
      </c>
      <c r="F116" s="102">
        <f>Ведомственная!G113</f>
        <v>8617.9</v>
      </c>
      <c r="G116" s="102">
        <f>Ведомственная!H113</f>
        <v>8953.3</v>
      </c>
      <c r="H116" s="102">
        <f>Ведомственная!I113</f>
        <v>9316</v>
      </c>
    </row>
    <row r="117" spans="1:8" ht="60">
      <c r="A117" s="44" t="s">
        <v>306</v>
      </c>
      <c r="B117" s="46" t="s">
        <v>278</v>
      </c>
      <c r="C117" s="42" t="s">
        <v>45</v>
      </c>
      <c r="D117" s="42" t="s">
        <v>286</v>
      </c>
      <c r="E117" s="42"/>
      <c r="F117" s="101">
        <f>F118</f>
        <v>5400.8</v>
      </c>
      <c r="G117" s="101">
        <f>G118</f>
        <v>5611.1</v>
      </c>
      <c r="H117" s="101">
        <f>H118</f>
        <v>5838.1</v>
      </c>
    </row>
    <row r="118" spans="1:8" ht="15.75">
      <c r="A118" s="44"/>
      <c r="B118" s="46" t="s">
        <v>127</v>
      </c>
      <c r="C118" s="47" t="s">
        <v>45</v>
      </c>
      <c r="D118" s="47" t="s">
        <v>286</v>
      </c>
      <c r="E118" s="42" t="s">
        <v>116</v>
      </c>
      <c r="F118" s="102">
        <f>Ведомственная!G115</f>
        <v>5400.8</v>
      </c>
      <c r="G118" s="102">
        <f>Ведомственная!H115</f>
        <v>5611.1</v>
      </c>
      <c r="H118" s="102">
        <f>Ведомственная!I115</f>
        <v>5838.1</v>
      </c>
    </row>
    <row r="119" spans="1:8" ht="15.75">
      <c r="A119" s="40" t="s">
        <v>74</v>
      </c>
      <c r="B119" s="57" t="s">
        <v>205</v>
      </c>
      <c r="C119" s="42" t="s">
        <v>207</v>
      </c>
      <c r="D119" s="47"/>
      <c r="E119" s="47"/>
      <c r="F119" s="101">
        <f>F121</f>
        <v>100</v>
      </c>
      <c r="G119" s="101">
        <f>G121</f>
        <v>100</v>
      </c>
      <c r="H119" s="101">
        <f>H121</f>
        <v>100</v>
      </c>
    </row>
    <row r="120" spans="1:8" ht="15.75">
      <c r="A120" s="40" t="s">
        <v>70</v>
      </c>
      <c r="B120" s="57" t="s">
        <v>281</v>
      </c>
      <c r="C120" s="42" t="s">
        <v>206</v>
      </c>
      <c r="D120" s="47"/>
      <c r="E120" s="47"/>
      <c r="F120" s="101">
        <f aca="true" t="shared" si="10" ref="F120:H121">F121</f>
        <v>100</v>
      </c>
      <c r="G120" s="101">
        <f t="shared" si="10"/>
        <v>100</v>
      </c>
      <c r="H120" s="101">
        <f t="shared" si="10"/>
        <v>100</v>
      </c>
    </row>
    <row r="121" spans="1:8" ht="75" customHeight="1">
      <c r="A121" s="44" t="s">
        <v>213</v>
      </c>
      <c r="B121" s="46" t="s">
        <v>427</v>
      </c>
      <c r="C121" s="47" t="s">
        <v>206</v>
      </c>
      <c r="D121" s="42" t="s">
        <v>273</v>
      </c>
      <c r="E121" s="42"/>
      <c r="F121" s="102">
        <f t="shared" si="10"/>
        <v>100</v>
      </c>
      <c r="G121" s="102">
        <f t="shared" si="10"/>
        <v>100</v>
      </c>
      <c r="H121" s="102">
        <f t="shared" si="10"/>
        <v>100</v>
      </c>
    </row>
    <row r="122" spans="1:8" ht="30">
      <c r="A122" s="44"/>
      <c r="B122" s="49" t="s">
        <v>125</v>
      </c>
      <c r="C122" s="47" t="s">
        <v>206</v>
      </c>
      <c r="D122" s="47" t="s">
        <v>273</v>
      </c>
      <c r="E122" s="42" t="s">
        <v>126</v>
      </c>
      <c r="F122" s="102">
        <f>Ведомственная!G119</f>
        <v>100</v>
      </c>
      <c r="G122" s="102">
        <f>Ведомственная!H119</f>
        <v>100</v>
      </c>
      <c r="H122" s="102">
        <f>Ведомственная!I119</f>
        <v>100</v>
      </c>
    </row>
    <row r="123" spans="1:8" ht="15.75">
      <c r="A123" s="40" t="s">
        <v>79</v>
      </c>
      <c r="B123" s="57" t="s">
        <v>85</v>
      </c>
      <c r="C123" s="42" t="s">
        <v>86</v>
      </c>
      <c r="D123" s="47"/>
      <c r="E123" s="42"/>
      <c r="F123" s="101">
        <f>F124</f>
        <v>2140</v>
      </c>
      <c r="G123" s="101">
        <f aca="true" t="shared" si="11" ref="G123:H125">G124</f>
        <v>2000</v>
      </c>
      <c r="H123" s="101">
        <f t="shared" si="11"/>
        <v>2000</v>
      </c>
    </row>
    <row r="124" spans="1:8" ht="15.75">
      <c r="A124" s="40" t="s">
        <v>75</v>
      </c>
      <c r="B124" s="41" t="s">
        <v>41</v>
      </c>
      <c r="C124" s="42" t="s">
        <v>84</v>
      </c>
      <c r="D124" s="67"/>
      <c r="E124" s="47"/>
      <c r="F124" s="101">
        <f>F125</f>
        <v>2140</v>
      </c>
      <c r="G124" s="101">
        <f t="shared" si="11"/>
        <v>2000</v>
      </c>
      <c r="H124" s="101">
        <f t="shared" si="11"/>
        <v>2000</v>
      </c>
    </row>
    <row r="125" spans="1:8" ht="60">
      <c r="A125" s="44" t="s">
        <v>76</v>
      </c>
      <c r="B125" s="46" t="s">
        <v>434</v>
      </c>
      <c r="C125" s="47" t="s">
        <v>84</v>
      </c>
      <c r="D125" s="42" t="s">
        <v>265</v>
      </c>
      <c r="E125" s="42"/>
      <c r="F125" s="101">
        <f>F126</f>
        <v>2140</v>
      </c>
      <c r="G125" s="101">
        <f t="shared" si="11"/>
        <v>2000</v>
      </c>
      <c r="H125" s="101">
        <f t="shared" si="11"/>
        <v>2000</v>
      </c>
    </row>
    <row r="126" spans="1:8" ht="30">
      <c r="A126" s="40"/>
      <c r="B126" s="49" t="s">
        <v>125</v>
      </c>
      <c r="C126" s="47" t="s">
        <v>84</v>
      </c>
      <c r="D126" s="47" t="s">
        <v>265</v>
      </c>
      <c r="E126" s="42" t="s">
        <v>126</v>
      </c>
      <c r="F126" s="102">
        <f>Ведомственная!G123</f>
        <v>2140</v>
      </c>
      <c r="G126" s="102">
        <f>Ведомственная!H123</f>
        <v>2000</v>
      </c>
      <c r="H126" s="102">
        <f>Ведомственная!I123</f>
        <v>2000</v>
      </c>
    </row>
    <row r="127" spans="1:8" ht="15.75">
      <c r="A127" s="44"/>
      <c r="B127" s="40" t="s">
        <v>0</v>
      </c>
      <c r="C127" s="47"/>
      <c r="D127" s="67"/>
      <c r="E127" s="47"/>
      <c r="F127" s="101">
        <f>F17+F62+F82+F92+F96+F105+F109+F119+F123+F75</f>
        <v>75994.02</v>
      </c>
      <c r="G127" s="101">
        <f>G17+G62+G82+G92+G96+G105+G109+G119+G123+G75</f>
        <v>66629.2</v>
      </c>
      <c r="H127" s="101">
        <f>H17+H62+H82+H92+H96+H105+H109+H119+H123+H75</f>
        <v>68219.2</v>
      </c>
    </row>
    <row r="128" spans="1:8" ht="15.75">
      <c r="A128" s="139"/>
      <c r="B128" s="140"/>
      <c r="C128" s="141"/>
      <c r="D128" s="142"/>
      <c r="E128" s="141"/>
      <c r="F128" s="143"/>
      <c r="G128" s="143"/>
      <c r="H128" s="143"/>
    </row>
  </sheetData>
  <sheetProtection/>
  <mergeCells count="18">
    <mergeCell ref="D15:D16"/>
    <mergeCell ref="C15:C16"/>
    <mergeCell ref="C1:F1"/>
    <mergeCell ref="C2:F2"/>
    <mergeCell ref="C4:F4"/>
    <mergeCell ref="C6:F6"/>
    <mergeCell ref="C5:F5"/>
    <mergeCell ref="C3:F3"/>
    <mergeCell ref="B15:B16"/>
    <mergeCell ref="A15:A16"/>
    <mergeCell ref="G15:H15"/>
    <mergeCell ref="A9:H9"/>
    <mergeCell ref="A10:H10"/>
    <mergeCell ref="A11:H11"/>
    <mergeCell ref="A12:H12"/>
    <mergeCell ref="A13:H13"/>
    <mergeCell ref="F15:F16"/>
    <mergeCell ref="E15:E16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3" manualBreakCount="3">
    <brk id="35" max="255" man="1"/>
    <brk id="51" max="255" man="1"/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SheetLayoutView="100" zoomScalePageLayoutView="0" workbookViewId="0" topLeftCell="A16">
      <selection activeCell="C6" sqref="C6:F6"/>
    </sheetView>
  </sheetViews>
  <sheetFormatPr defaultColWidth="8.796875" defaultRowHeight="15"/>
  <cols>
    <col min="1" max="1" width="6.296875" style="32" customWidth="1"/>
    <col min="2" max="2" width="55.796875" style="32" customWidth="1"/>
    <col min="3" max="3" width="10.796875" style="76" customWidth="1"/>
    <col min="4" max="4" width="11.59765625" style="77" hidden="1" customWidth="1"/>
    <col min="5" max="5" width="8.796875" style="77" hidden="1" customWidth="1"/>
    <col min="6" max="6" width="14.69921875" style="108" customWidth="1"/>
    <col min="7" max="8" width="15.796875" style="108" hidden="1" customWidth="1"/>
    <col min="9" max="16384" width="8.8984375" style="22" customWidth="1"/>
  </cols>
  <sheetData>
    <row r="1" spans="1:8" ht="15.75">
      <c r="A1" s="17"/>
      <c r="B1" s="17"/>
      <c r="C1" s="196" t="s">
        <v>307</v>
      </c>
      <c r="D1" s="196"/>
      <c r="E1" s="196"/>
      <c r="F1" s="196"/>
      <c r="G1" s="22"/>
      <c r="H1" s="22"/>
    </row>
    <row r="2" spans="1:8" ht="15.75" customHeight="1">
      <c r="A2" s="17"/>
      <c r="B2" s="17"/>
      <c r="C2" s="197" t="s">
        <v>437</v>
      </c>
      <c r="D2" s="197"/>
      <c r="E2" s="197"/>
      <c r="F2" s="197"/>
      <c r="G2" s="22"/>
      <c r="H2" s="22"/>
    </row>
    <row r="3" spans="1:8" ht="15.75" customHeight="1">
      <c r="A3" s="17"/>
      <c r="B3" s="17"/>
      <c r="C3" s="197" t="s">
        <v>386</v>
      </c>
      <c r="D3" s="197"/>
      <c r="E3" s="197"/>
      <c r="F3" s="197"/>
      <c r="G3" s="22"/>
      <c r="H3" s="22"/>
    </row>
    <row r="4" spans="1:8" ht="15.75">
      <c r="A4" s="17"/>
      <c r="B4" s="17"/>
      <c r="C4" s="198" t="s">
        <v>94</v>
      </c>
      <c r="D4" s="198"/>
      <c r="E4" s="198"/>
      <c r="F4" s="198"/>
      <c r="G4" s="22"/>
      <c r="H4" s="22"/>
    </row>
    <row r="5" spans="1:8" ht="15.75">
      <c r="A5" s="200"/>
      <c r="B5" s="201"/>
      <c r="C5" s="198" t="s">
        <v>92</v>
      </c>
      <c r="D5" s="198"/>
      <c r="E5" s="198"/>
      <c r="F5" s="198"/>
      <c r="G5" s="22"/>
      <c r="H5" s="22"/>
    </row>
    <row r="6" spans="1:8" ht="15.75">
      <c r="A6" s="31"/>
      <c r="B6" s="33"/>
      <c r="C6" s="199" t="s">
        <v>438</v>
      </c>
      <c r="D6" s="199"/>
      <c r="E6" s="199"/>
      <c r="F6" s="199"/>
      <c r="G6" s="22"/>
      <c r="H6" s="22"/>
    </row>
    <row r="7" spans="1:8" ht="15.75">
      <c r="A7" s="31"/>
      <c r="B7" s="33"/>
      <c r="C7" s="81"/>
      <c r="D7" s="81"/>
      <c r="E7" s="81"/>
      <c r="F7" s="103"/>
      <c r="G7" s="103"/>
      <c r="H7" s="103"/>
    </row>
    <row r="8" spans="1:8" ht="15.75">
      <c r="A8" s="31"/>
      <c r="B8" s="33"/>
      <c r="C8" s="34"/>
      <c r="D8" s="34"/>
      <c r="E8" s="34"/>
      <c r="F8" s="103"/>
      <c r="G8" s="103"/>
      <c r="H8" s="103"/>
    </row>
    <row r="9" spans="1:6" s="88" customFormat="1" ht="20.25">
      <c r="A9" s="181" t="s">
        <v>334</v>
      </c>
      <c r="B9" s="181"/>
      <c r="C9" s="181"/>
      <c r="D9" s="181"/>
      <c r="E9" s="181"/>
      <c r="F9" s="181"/>
    </row>
    <row r="10" spans="1:6" s="88" customFormat="1" ht="20.25">
      <c r="A10" s="181" t="s">
        <v>323</v>
      </c>
      <c r="B10" s="181"/>
      <c r="C10" s="181"/>
      <c r="D10" s="181"/>
      <c r="E10" s="181"/>
      <c r="F10" s="181"/>
    </row>
    <row r="11" spans="1:6" s="88" customFormat="1" ht="20.25">
      <c r="A11" s="181" t="s">
        <v>381</v>
      </c>
      <c r="B11" s="181"/>
      <c r="C11" s="181"/>
      <c r="D11" s="181"/>
      <c r="E11" s="181"/>
      <c r="F11" s="181"/>
    </row>
    <row r="12" spans="1:6" s="88" customFormat="1" ht="20.25">
      <c r="A12" s="181" t="s">
        <v>408</v>
      </c>
      <c r="B12" s="181"/>
      <c r="C12" s="181"/>
      <c r="D12" s="181"/>
      <c r="E12" s="181"/>
      <c r="F12" s="181"/>
    </row>
    <row r="13" spans="1:6" s="85" customFormat="1" ht="12.75">
      <c r="A13" s="202"/>
      <c r="B13" s="203"/>
      <c r="C13" s="203"/>
      <c r="D13" s="203"/>
      <c r="E13" s="203"/>
      <c r="F13" s="203"/>
    </row>
    <row r="14" spans="1:8" s="85" customFormat="1" ht="38.25">
      <c r="A14" s="37" t="s">
        <v>1</v>
      </c>
      <c r="B14" s="84" t="s">
        <v>2</v>
      </c>
      <c r="C14" s="35" t="s">
        <v>382</v>
      </c>
      <c r="D14" s="36" t="s">
        <v>4</v>
      </c>
      <c r="E14" s="36" t="s">
        <v>119</v>
      </c>
      <c r="F14" s="99" t="s">
        <v>421</v>
      </c>
      <c r="G14" s="99" t="s">
        <v>415</v>
      </c>
      <c r="H14" s="99" t="s">
        <v>416</v>
      </c>
    </row>
    <row r="15" spans="1:8" ht="15.75">
      <c r="A15" s="38" t="s">
        <v>7</v>
      </c>
      <c r="B15" s="41" t="s">
        <v>8</v>
      </c>
      <c r="C15" s="42" t="s">
        <v>10</v>
      </c>
      <c r="D15" s="43"/>
      <c r="E15" s="40"/>
      <c r="F15" s="104">
        <f>F16+F19+F44+F28+F47+F40</f>
        <v>33530.92</v>
      </c>
      <c r="G15" s="104">
        <f>G16+G19+G44+G28+G47+G40</f>
        <v>33060.4</v>
      </c>
      <c r="H15" s="104">
        <f>H16+H19+H44+H28+H47+H40</f>
        <v>33060.7</v>
      </c>
    </row>
    <row r="16" spans="1:8" ht="30">
      <c r="A16" s="44" t="s">
        <v>11</v>
      </c>
      <c r="B16" s="53" t="s">
        <v>46</v>
      </c>
      <c r="C16" s="47" t="s">
        <v>12</v>
      </c>
      <c r="D16" s="67"/>
      <c r="E16" s="47"/>
      <c r="F16" s="102">
        <f aca="true" t="shared" si="0" ref="F16:H17">F17</f>
        <v>1275.7</v>
      </c>
      <c r="G16" s="102">
        <f t="shared" si="0"/>
        <v>1224.7</v>
      </c>
      <c r="H16" s="102">
        <f t="shared" si="0"/>
        <v>1224.7</v>
      </c>
    </row>
    <row r="17" spans="1:8" ht="15.75" hidden="1">
      <c r="A17" s="44" t="s">
        <v>13</v>
      </c>
      <c r="B17" s="46" t="s">
        <v>14</v>
      </c>
      <c r="C17" s="47" t="s">
        <v>12</v>
      </c>
      <c r="D17" s="47" t="s">
        <v>252</v>
      </c>
      <c r="E17" s="47"/>
      <c r="F17" s="102">
        <f t="shared" si="0"/>
        <v>1275.7</v>
      </c>
      <c r="G17" s="102">
        <f t="shared" si="0"/>
        <v>1224.7</v>
      </c>
      <c r="H17" s="102">
        <f t="shared" si="0"/>
        <v>1224.7</v>
      </c>
    </row>
    <row r="18" spans="1:8" ht="62.25" customHeight="1" hidden="1">
      <c r="A18" s="44"/>
      <c r="B18" s="46" t="s">
        <v>124</v>
      </c>
      <c r="C18" s="47" t="s">
        <v>12</v>
      </c>
      <c r="D18" s="47" t="s">
        <v>252</v>
      </c>
      <c r="E18" s="47" t="s">
        <v>123</v>
      </c>
      <c r="F18" s="102">
        <f>Ведомственная!G19</f>
        <v>1275.7</v>
      </c>
      <c r="G18" s="102">
        <f>Ведомственная!H19</f>
        <v>1224.7</v>
      </c>
      <c r="H18" s="102">
        <f>Ведомственная!I19</f>
        <v>1224.7</v>
      </c>
    </row>
    <row r="19" spans="1:8" ht="45">
      <c r="A19" s="44" t="s">
        <v>15</v>
      </c>
      <c r="B19" s="53" t="s">
        <v>47</v>
      </c>
      <c r="C19" s="47" t="s">
        <v>16</v>
      </c>
      <c r="D19" s="47"/>
      <c r="E19" s="47"/>
      <c r="F19" s="102">
        <f>F20+F24+F26</f>
        <v>6335.12</v>
      </c>
      <c r="G19" s="102">
        <f>G20+G24+G26</f>
        <v>6189.2</v>
      </c>
      <c r="H19" s="102">
        <f>H20+H24+H26</f>
        <v>6189.2</v>
      </c>
    </row>
    <row r="20" spans="1:8" ht="30" hidden="1">
      <c r="A20" s="44" t="s">
        <v>17</v>
      </c>
      <c r="B20" s="46" t="s">
        <v>18</v>
      </c>
      <c r="C20" s="47" t="s">
        <v>16</v>
      </c>
      <c r="D20" s="47" t="s">
        <v>253</v>
      </c>
      <c r="E20" s="47"/>
      <c r="F20" s="102">
        <f>F21+F23+F22</f>
        <v>6137.3</v>
      </c>
      <c r="G20" s="102">
        <f>G21+G23+G22</f>
        <v>5996</v>
      </c>
      <c r="H20" s="102">
        <f>H21+H23+H22</f>
        <v>5996</v>
      </c>
    </row>
    <row r="21" spans="1:8" ht="45" hidden="1">
      <c r="A21" s="44"/>
      <c r="B21" s="46" t="s">
        <v>124</v>
      </c>
      <c r="C21" s="47" t="s">
        <v>16</v>
      </c>
      <c r="D21" s="47" t="s">
        <v>253</v>
      </c>
      <c r="E21" s="47" t="s">
        <v>123</v>
      </c>
      <c r="F21" s="102">
        <f>Ведомственная!G22</f>
        <v>4560.3</v>
      </c>
      <c r="G21" s="102">
        <f>Ведомственная!H22</f>
        <v>4419</v>
      </c>
      <c r="H21" s="102">
        <f>Ведомственная!I22</f>
        <v>4419</v>
      </c>
    </row>
    <row r="22" spans="1:8" ht="15.75" hidden="1">
      <c r="A22" s="44"/>
      <c r="B22" s="65" t="s">
        <v>125</v>
      </c>
      <c r="C22" s="47" t="s">
        <v>16</v>
      </c>
      <c r="D22" s="47" t="s">
        <v>253</v>
      </c>
      <c r="E22" s="47" t="s">
        <v>126</v>
      </c>
      <c r="F22" s="102">
        <f>Ведомственная!G23</f>
        <v>1573</v>
      </c>
      <c r="G22" s="102">
        <f>Ведомственная!H23</f>
        <v>1573</v>
      </c>
      <c r="H22" s="102">
        <f>Ведомственная!I23</f>
        <v>1573</v>
      </c>
    </row>
    <row r="23" spans="1:8" ht="15.75" hidden="1">
      <c r="A23" s="44"/>
      <c r="B23" s="48" t="s">
        <v>129</v>
      </c>
      <c r="C23" s="47" t="s">
        <v>16</v>
      </c>
      <c r="D23" s="47" t="s">
        <v>253</v>
      </c>
      <c r="E23" s="47" t="s">
        <v>128</v>
      </c>
      <c r="F23" s="102">
        <f>Ведомственная!G24</f>
        <v>4</v>
      </c>
      <c r="G23" s="102">
        <f>Ведомственная!H24</f>
        <v>4</v>
      </c>
      <c r="H23" s="102">
        <f>Ведомственная!I24</f>
        <v>4</v>
      </c>
    </row>
    <row r="24" spans="1:8" ht="45" hidden="1">
      <c r="A24" s="52" t="s">
        <v>208</v>
      </c>
      <c r="B24" s="46" t="s">
        <v>90</v>
      </c>
      <c r="C24" s="47" t="s">
        <v>16</v>
      </c>
      <c r="D24" s="47" t="s">
        <v>254</v>
      </c>
      <c r="E24" s="47"/>
      <c r="F24" s="102">
        <f>F25</f>
        <v>113.82</v>
      </c>
      <c r="G24" s="102">
        <f>G25</f>
        <v>109.2</v>
      </c>
      <c r="H24" s="102">
        <f>H25</f>
        <v>109.2</v>
      </c>
    </row>
    <row r="25" spans="1:8" ht="45" hidden="1">
      <c r="A25" s="52"/>
      <c r="B25" s="46" t="s">
        <v>124</v>
      </c>
      <c r="C25" s="47" t="s">
        <v>16</v>
      </c>
      <c r="D25" s="47" t="s">
        <v>254</v>
      </c>
      <c r="E25" s="47" t="s">
        <v>123</v>
      </c>
      <c r="F25" s="102">
        <f>Ведомственная!G26</f>
        <v>113.82</v>
      </c>
      <c r="G25" s="102">
        <f>Ведомственная!H26</f>
        <v>109.2</v>
      </c>
      <c r="H25" s="102">
        <f>Ведомственная!I26</f>
        <v>109.2</v>
      </c>
    </row>
    <row r="26" spans="1:8" ht="45" hidden="1">
      <c r="A26" s="52"/>
      <c r="B26" s="50" t="s">
        <v>91</v>
      </c>
      <c r="C26" s="47" t="s">
        <v>16</v>
      </c>
      <c r="D26" s="47" t="s">
        <v>276</v>
      </c>
      <c r="E26" s="47"/>
      <c r="F26" s="102">
        <f>F27</f>
        <v>84</v>
      </c>
      <c r="G26" s="102">
        <f>G27</f>
        <v>84</v>
      </c>
      <c r="H26" s="102">
        <f>H27</f>
        <v>84</v>
      </c>
    </row>
    <row r="27" spans="1:8" ht="15.75" hidden="1">
      <c r="A27" s="52"/>
      <c r="B27" s="50" t="s">
        <v>129</v>
      </c>
      <c r="C27" s="47" t="s">
        <v>16</v>
      </c>
      <c r="D27" s="47" t="s">
        <v>276</v>
      </c>
      <c r="E27" s="47" t="s">
        <v>128</v>
      </c>
      <c r="F27" s="102">
        <f>Ведомственная!G28</f>
        <v>84</v>
      </c>
      <c r="G27" s="102">
        <f>Ведомственная!H28</f>
        <v>84</v>
      </c>
      <c r="H27" s="102">
        <f>Ведомственная!I28</f>
        <v>84</v>
      </c>
    </row>
    <row r="28" spans="1:8" ht="45">
      <c r="A28" s="44" t="s">
        <v>216</v>
      </c>
      <c r="B28" s="53" t="s">
        <v>48</v>
      </c>
      <c r="C28" s="47" t="s">
        <v>25</v>
      </c>
      <c r="D28" s="47"/>
      <c r="E28" s="47"/>
      <c r="F28" s="102">
        <f>F38+F31+F29+F35</f>
        <v>9389.699999999999</v>
      </c>
      <c r="G28" s="102">
        <f>G38+G31+G29+G35</f>
        <v>9154</v>
      </c>
      <c r="H28" s="102">
        <f>H38+H31+H29+H35</f>
        <v>9154.3</v>
      </c>
    </row>
    <row r="29" spans="1:8" ht="30" hidden="1">
      <c r="A29" s="44" t="s">
        <v>217</v>
      </c>
      <c r="B29" s="46" t="s">
        <v>27</v>
      </c>
      <c r="C29" s="47" t="s">
        <v>25</v>
      </c>
      <c r="D29" s="47" t="s">
        <v>255</v>
      </c>
      <c r="E29" s="47"/>
      <c r="F29" s="102">
        <f>F30</f>
        <v>1275.7</v>
      </c>
      <c r="G29" s="102">
        <f>G30</f>
        <v>1224.7</v>
      </c>
      <c r="H29" s="102">
        <f>H30</f>
        <v>1224.7</v>
      </c>
    </row>
    <row r="30" spans="1:8" ht="45" hidden="1">
      <c r="A30" s="44"/>
      <c r="B30" s="46" t="s">
        <v>124</v>
      </c>
      <c r="C30" s="47" t="s">
        <v>25</v>
      </c>
      <c r="D30" s="47" t="s">
        <v>255</v>
      </c>
      <c r="E30" s="47" t="s">
        <v>123</v>
      </c>
      <c r="F30" s="102">
        <f>Ведомственная!G33</f>
        <v>1275.7</v>
      </c>
      <c r="G30" s="102">
        <f>Ведомственная!H33</f>
        <v>1224.7</v>
      </c>
      <c r="H30" s="102">
        <f>Ведомственная!I33</f>
        <v>1224.7</v>
      </c>
    </row>
    <row r="31" spans="1:8" ht="15.75" hidden="1">
      <c r="A31" s="44" t="s">
        <v>218</v>
      </c>
      <c r="B31" s="53" t="s">
        <v>29</v>
      </c>
      <c r="C31" s="47" t="s">
        <v>25</v>
      </c>
      <c r="D31" s="47" t="s">
        <v>256</v>
      </c>
      <c r="E31" s="47"/>
      <c r="F31" s="102">
        <f>F32+F33+F34</f>
        <v>5504.2</v>
      </c>
      <c r="G31" s="102">
        <f>G32+G33+G34</f>
        <v>5319.2</v>
      </c>
      <c r="H31" s="102">
        <f>H32+H33+H34</f>
        <v>5319.2</v>
      </c>
    </row>
    <row r="32" spans="1:8" ht="45" hidden="1">
      <c r="A32" s="44"/>
      <c r="B32" s="46" t="s">
        <v>124</v>
      </c>
      <c r="C32" s="47" t="s">
        <v>25</v>
      </c>
      <c r="D32" s="47" t="s">
        <v>256</v>
      </c>
      <c r="E32" s="47" t="s">
        <v>123</v>
      </c>
      <c r="F32" s="102">
        <f>Ведомственная!G35</f>
        <v>4769.2</v>
      </c>
      <c r="G32" s="102">
        <f>Ведомственная!H35</f>
        <v>4584.2</v>
      </c>
      <c r="H32" s="102">
        <f>Ведомственная!I35</f>
        <v>4584.2</v>
      </c>
    </row>
    <row r="33" spans="1:8" ht="30" hidden="1">
      <c r="A33" s="44"/>
      <c r="B33" s="61" t="s">
        <v>115</v>
      </c>
      <c r="C33" s="47" t="s">
        <v>25</v>
      </c>
      <c r="D33" s="47" t="s">
        <v>256</v>
      </c>
      <c r="E33" s="47" t="s">
        <v>126</v>
      </c>
      <c r="F33" s="102">
        <f>Ведомственная!G36</f>
        <v>728</v>
      </c>
      <c r="G33" s="102">
        <f>Ведомственная!H36</f>
        <v>728</v>
      </c>
      <c r="H33" s="102">
        <f>Ведомственная!I36</f>
        <v>728</v>
      </c>
    </row>
    <row r="34" spans="1:8" ht="15.75" hidden="1">
      <c r="A34" s="44"/>
      <c r="B34" s="48" t="s">
        <v>129</v>
      </c>
      <c r="C34" s="47" t="s">
        <v>25</v>
      </c>
      <c r="D34" s="47" t="s">
        <v>256</v>
      </c>
      <c r="E34" s="47" t="s">
        <v>128</v>
      </c>
      <c r="F34" s="102">
        <f>Ведомственная!G37</f>
        <v>7</v>
      </c>
      <c r="G34" s="102">
        <f>Ведомственная!H37</f>
        <v>7</v>
      </c>
      <c r="H34" s="102">
        <f>Ведомственная!I37</f>
        <v>7</v>
      </c>
    </row>
    <row r="35" spans="1:8" ht="80.25" customHeight="1" hidden="1">
      <c r="A35" s="44" t="s">
        <v>293</v>
      </c>
      <c r="B35" s="50" t="s">
        <v>285</v>
      </c>
      <c r="C35" s="47" t="s">
        <v>25</v>
      </c>
      <c r="D35" s="47" t="s">
        <v>289</v>
      </c>
      <c r="E35" s="47"/>
      <c r="F35" s="102">
        <f>F36+F37</f>
        <v>2602.6</v>
      </c>
      <c r="G35" s="102">
        <f>G36+G37</f>
        <v>2602.6</v>
      </c>
      <c r="H35" s="102">
        <f>H36+H37</f>
        <v>2602.6</v>
      </c>
    </row>
    <row r="36" spans="1:8" ht="45" hidden="1">
      <c r="A36" s="44"/>
      <c r="B36" s="46" t="s">
        <v>124</v>
      </c>
      <c r="C36" s="47" t="s">
        <v>25</v>
      </c>
      <c r="D36" s="47" t="s">
        <v>289</v>
      </c>
      <c r="E36" s="47" t="s">
        <v>123</v>
      </c>
      <c r="F36" s="102">
        <f>Ведомственная!G39</f>
        <v>2405.2</v>
      </c>
      <c r="G36" s="102">
        <f>Ведомственная!H39</f>
        <v>2405.2</v>
      </c>
      <c r="H36" s="102">
        <f>Ведомственная!I39</f>
        <v>2405.2</v>
      </c>
    </row>
    <row r="37" spans="1:8" ht="30" hidden="1">
      <c r="A37" s="44"/>
      <c r="B37" s="49" t="s">
        <v>277</v>
      </c>
      <c r="C37" s="47" t="s">
        <v>25</v>
      </c>
      <c r="D37" s="47" t="s">
        <v>289</v>
      </c>
      <c r="E37" s="47" t="s">
        <v>126</v>
      </c>
      <c r="F37" s="102">
        <f>Ведомственная!G40</f>
        <v>197.4</v>
      </c>
      <c r="G37" s="102">
        <f>Ведомственная!H40</f>
        <v>197.4</v>
      </c>
      <c r="H37" s="102">
        <f>Ведомственная!I40</f>
        <v>197.4</v>
      </c>
    </row>
    <row r="38" spans="1:8" ht="60.75" customHeight="1" hidden="1">
      <c r="A38" s="44" t="s">
        <v>294</v>
      </c>
      <c r="B38" s="48" t="s">
        <v>284</v>
      </c>
      <c r="C38" s="47" t="s">
        <v>25</v>
      </c>
      <c r="D38" s="47" t="s">
        <v>283</v>
      </c>
      <c r="E38" s="47"/>
      <c r="F38" s="102">
        <f>F39</f>
        <v>7.2</v>
      </c>
      <c r="G38" s="102">
        <f>G39</f>
        <v>7.5</v>
      </c>
      <c r="H38" s="102">
        <f>H39</f>
        <v>7.8</v>
      </c>
    </row>
    <row r="39" spans="1:8" ht="15.75" hidden="1">
      <c r="A39" s="44"/>
      <c r="B39" s="65" t="s">
        <v>125</v>
      </c>
      <c r="C39" s="47" t="s">
        <v>25</v>
      </c>
      <c r="D39" s="47" t="s">
        <v>283</v>
      </c>
      <c r="E39" s="47" t="s">
        <v>126</v>
      </c>
      <c r="F39" s="102">
        <f>Ведомственная!G42</f>
        <v>7.2</v>
      </c>
      <c r="G39" s="102">
        <f>Ведомственная!H42</f>
        <v>7.5</v>
      </c>
      <c r="H39" s="102">
        <f>Ведомственная!I42</f>
        <v>7.8</v>
      </c>
    </row>
    <row r="40" spans="1:8" ht="15.75">
      <c r="A40" s="52" t="s">
        <v>293</v>
      </c>
      <c r="B40" s="48" t="s">
        <v>113</v>
      </c>
      <c r="C40" s="56" t="s">
        <v>114</v>
      </c>
      <c r="D40" s="56"/>
      <c r="E40" s="56"/>
      <c r="F40" s="106">
        <f>F41</f>
        <v>3975.7</v>
      </c>
      <c r="G40" s="106">
        <f>G41</f>
        <v>3937.8</v>
      </c>
      <c r="H40" s="106">
        <f>H41</f>
        <v>3937.8</v>
      </c>
    </row>
    <row r="41" spans="1:8" ht="15.75" hidden="1">
      <c r="A41" s="52"/>
      <c r="B41" s="48" t="s">
        <v>204</v>
      </c>
      <c r="C41" s="56" t="s">
        <v>114</v>
      </c>
      <c r="D41" s="47" t="s">
        <v>263</v>
      </c>
      <c r="E41" s="56"/>
      <c r="F41" s="106">
        <f>F42+F43</f>
        <v>3975.7</v>
      </c>
      <c r="G41" s="106">
        <f>G42+G43</f>
        <v>3937.8</v>
      </c>
      <c r="H41" s="106">
        <f>H42+H43</f>
        <v>3937.8</v>
      </c>
    </row>
    <row r="42" spans="1:8" ht="45" hidden="1">
      <c r="A42" s="52"/>
      <c r="B42" s="46" t="s">
        <v>124</v>
      </c>
      <c r="C42" s="56" t="s">
        <v>114</v>
      </c>
      <c r="D42" s="47" t="s">
        <v>263</v>
      </c>
      <c r="E42" s="56" t="s">
        <v>123</v>
      </c>
      <c r="F42" s="106">
        <f>Ведомственная!G128</f>
        <v>933.7</v>
      </c>
      <c r="G42" s="106">
        <f>Ведомственная!H128</f>
        <v>895.8</v>
      </c>
      <c r="H42" s="106">
        <f>Ведомственная!I128</f>
        <v>895.8</v>
      </c>
    </row>
    <row r="43" spans="1:8" ht="15.75" hidden="1">
      <c r="A43" s="52"/>
      <c r="B43" s="48" t="s">
        <v>129</v>
      </c>
      <c r="C43" s="56" t="s">
        <v>114</v>
      </c>
      <c r="D43" s="47" t="s">
        <v>263</v>
      </c>
      <c r="E43" s="56" t="s">
        <v>128</v>
      </c>
      <c r="F43" s="106">
        <f>Ведомственная!G129</f>
        <v>3042</v>
      </c>
      <c r="G43" s="106">
        <f>Ведомственная!H129</f>
        <v>3042</v>
      </c>
      <c r="H43" s="106">
        <f>Ведомственная!I129</f>
        <v>3042</v>
      </c>
    </row>
    <row r="44" spans="1:8" ht="19.5" customHeight="1">
      <c r="A44" s="44" t="s">
        <v>294</v>
      </c>
      <c r="B44" s="46" t="s">
        <v>102</v>
      </c>
      <c r="C44" s="47" t="s">
        <v>106</v>
      </c>
      <c r="D44" s="47"/>
      <c r="E44" s="47"/>
      <c r="F44" s="102">
        <f aca="true" t="shared" si="1" ref="F44:H45">F45</f>
        <v>20</v>
      </c>
      <c r="G44" s="102">
        <f t="shared" si="1"/>
        <v>20</v>
      </c>
      <c r="H44" s="102">
        <f t="shared" si="1"/>
        <v>20</v>
      </c>
    </row>
    <row r="45" spans="1:8" ht="21" customHeight="1" hidden="1">
      <c r="A45" s="44"/>
      <c r="B45" s="46" t="s">
        <v>103</v>
      </c>
      <c r="C45" s="47" t="s">
        <v>106</v>
      </c>
      <c r="D45" s="47" t="s">
        <v>274</v>
      </c>
      <c r="E45" s="47"/>
      <c r="F45" s="102">
        <f t="shared" si="1"/>
        <v>20</v>
      </c>
      <c r="G45" s="102">
        <f t="shared" si="1"/>
        <v>20</v>
      </c>
      <c r="H45" s="102">
        <f t="shared" si="1"/>
        <v>20</v>
      </c>
    </row>
    <row r="46" spans="1:8" ht="15.75" customHeight="1" hidden="1">
      <c r="A46" s="44"/>
      <c r="B46" s="48" t="s">
        <v>129</v>
      </c>
      <c r="C46" s="47" t="s">
        <v>106</v>
      </c>
      <c r="D46" s="47" t="s">
        <v>274</v>
      </c>
      <c r="E46" s="47" t="s">
        <v>128</v>
      </c>
      <c r="F46" s="102">
        <f>Ведомственная!G45</f>
        <v>20</v>
      </c>
      <c r="G46" s="102">
        <f>Ведомственная!H45</f>
        <v>20</v>
      </c>
      <c r="H46" s="102">
        <f>Ведомственная!I45</f>
        <v>20</v>
      </c>
    </row>
    <row r="47" spans="1:8" ht="15.75">
      <c r="A47" s="44" t="s">
        <v>295</v>
      </c>
      <c r="B47" s="53" t="s">
        <v>19</v>
      </c>
      <c r="C47" s="47" t="s">
        <v>82</v>
      </c>
      <c r="D47" s="47"/>
      <c r="E47" s="47"/>
      <c r="F47" s="102">
        <f>F52+F54+F58+F48</f>
        <v>12534.7</v>
      </c>
      <c r="G47" s="102">
        <f>G52+G54+G58+G48</f>
        <v>12534.7</v>
      </c>
      <c r="H47" s="102">
        <f>H52+H54+H58+H48</f>
        <v>12534.7</v>
      </c>
    </row>
    <row r="48" spans="1:8" ht="45" hidden="1">
      <c r="A48" s="44" t="s">
        <v>304</v>
      </c>
      <c r="B48" s="61" t="s">
        <v>120</v>
      </c>
      <c r="C48" s="42" t="s">
        <v>82</v>
      </c>
      <c r="D48" s="42" t="s">
        <v>259</v>
      </c>
      <c r="E48" s="42"/>
      <c r="F48" s="101">
        <f>F49+F50+F51</f>
        <v>5686.3</v>
      </c>
      <c r="G48" s="101">
        <f>G49+G50+G51</f>
        <v>5686.3</v>
      </c>
      <c r="H48" s="101">
        <f>H49+H50+H51</f>
        <v>5686.3</v>
      </c>
    </row>
    <row r="49" spans="1:8" ht="45" hidden="1">
      <c r="A49" s="40"/>
      <c r="B49" s="46" t="s">
        <v>124</v>
      </c>
      <c r="C49" s="47" t="s">
        <v>82</v>
      </c>
      <c r="D49" s="47" t="s">
        <v>259</v>
      </c>
      <c r="E49" s="42" t="s">
        <v>123</v>
      </c>
      <c r="F49" s="102">
        <f>Ведомственная!G48</f>
        <v>5411.3</v>
      </c>
      <c r="G49" s="102">
        <f>Ведомственная!H48</f>
        <v>5411.3</v>
      </c>
      <c r="H49" s="102">
        <f>Ведомственная!I48</f>
        <v>5411.3</v>
      </c>
    </row>
    <row r="50" spans="1:8" ht="15.75" hidden="1">
      <c r="A50" s="40"/>
      <c r="B50" s="65" t="s">
        <v>125</v>
      </c>
      <c r="C50" s="47" t="s">
        <v>82</v>
      </c>
      <c r="D50" s="47" t="s">
        <v>259</v>
      </c>
      <c r="E50" s="42" t="s">
        <v>126</v>
      </c>
      <c r="F50" s="102">
        <f>Ведомственная!G49</f>
        <v>274</v>
      </c>
      <c r="G50" s="102">
        <f>Ведомственная!H49</f>
        <v>274</v>
      </c>
      <c r="H50" s="102">
        <f>Ведомственная!I49</f>
        <v>274</v>
      </c>
    </row>
    <row r="51" spans="1:8" ht="15.75" hidden="1">
      <c r="A51" s="40"/>
      <c r="B51" s="48" t="s">
        <v>129</v>
      </c>
      <c r="C51" s="47" t="s">
        <v>82</v>
      </c>
      <c r="D51" s="47" t="s">
        <v>259</v>
      </c>
      <c r="E51" s="42" t="s">
        <v>128</v>
      </c>
      <c r="F51" s="102">
        <f>Ведомственная!G50</f>
        <v>1</v>
      </c>
      <c r="G51" s="102">
        <f>Ведомственная!H50</f>
        <v>1</v>
      </c>
      <c r="H51" s="102">
        <f>Ведомственная!I50</f>
        <v>1</v>
      </c>
    </row>
    <row r="52" spans="1:8" ht="15.75" hidden="1">
      <c r="A52" s="52" t="s">
        <v>298</v>
      </c>
      <c r="B52" s="46" t="s">
        <v>95</v>
      </c>
      <c r="C52" s="47" t="s">
        <v>82</v>
      </c>
      <c r="D52" s="43" t="s">
        <v>275</v>
      </c>
      <c r="E52" s="42"/>
      <c r="F52" s="101">
        <f>F53</f>
        <v>150</v>
      </c>
      <c r="G52" s="101">
        <f>G53</f>
        <v>150</v>
      </c>
      <c r="H52" s="101">
        <f>H53</f>
        <v>150</v>
      </c>
    </row>
    <row r="53" spans="1:8" ht="15.75" hidden="1">
      <c r="A53" s="52"/>
      <c r="B53" s="65" t="s">
        <v>125</v>
      </c>
      <c r="C53" s="47" t="s">
        <v>82</v>
      </c>
      <c r="D53" s="58" t="s">
        <v>275</v>
      </c>
      <c r="E53" s="42" t="s">
        <v>126</v>
      </c>
      <c r="F53" s="102">
        <f>Ведомственная!G52</f>
        <v>150</v>
      </c>
      <c r="G53" s="102">
        <f>Ведомственная!H52</f>
        <v>150</v>
      </c>
      <c r="H53" s="102">
        <f>Ведомственная!I52</f>
        <v>150</v>
      </c>
    </row>
    <row r="54" spans="1:8" ht="30" hidden="1">
      <c r="A54" s="52" t="s">
        <v>299</v>
      </c>
      <c r="B54" s="59" t="s">
        <v>121</v>
      </c>
      <c r="C54" s="56" t="s">
        <v>82</v>
      </c>
      <c r="D54" s="42" t="s">
        <v>260</v>
      </c>
      <c r="E54" s="42"/>
      <c r="F54" s="101">
        <f>F55+F56+F57</f>
        <v>6338.400000000001</v>
      </c>
      <c r="G54" s="101">
        <f>G55+G56+G57</f>
        <v>6338.400000000001</v>
      </c>
      <c r="H54" s="101">
        <f>H55+H56+H57</f>
        <v>6338.400000000001</v>
      </c>
    </row>
    <row r="55" spans="1:8" ht="45" hidden="1">
      <c r="A55" s="55"/>
      <c r="B55" s="46" t="s">
        <v>124</v>
      </c>
      <c r="C55" s="56" t="s">
        <v>82</v>
      </c>
      <c r="D55" s="47" t="s">
        <v>260</v>
      </c>
      <c r="E55" s="42" t="s">
        <v>123</v>
      </c>
      <c r="F55" s="102">
        <f>Ведомственная!G54</f>
        <v>5952.8</v>
      </c>
      <c r="G55" s="102">
        <f>Ведомственная!H54</f>
        <v>5952.8</v>
      </c>
      <c r="H55" s="102">
        <f>Ведомственная!I54</f>
        <v>5952.8</v>
      </c>
    </row>
    <row r="56" spans="1:8" ht="15.75" hidden="1">
      <c r="A56" s="55"/>
      <c r="B56" s="65" t="s">
        <v>125</v>
      </c>
      <c r="C56" s="56" t="s">
        <v>82</v>
      </c>
      <c r="D56" s="47" t="s">
        <v>260</v>
      </c>
      <c r="E56" s="42" t="s">
        <v>126</v>
      </c>
      <c r="F56" s="102">
        <f>Ведомственная!G55</f>
        <v>384.6</v>
      </c>
      <c r="G56" s="102">
        <f>Ведомственная!H55</f>
        <v>384.6</v>
      </c>
      <c r="H56" s="102">
        <f>Ведомственная!I55</f>
        <v>384.6</v>
      </c>
    </row>
    <row r="57" spans="1:8" ht="15.75" hidden="1">
      <c r="A57" s="55"/>
      <c r="B57" s="48" t="s">
        <v>129</v>
      </c>
      <c r="C57" s="56" t="s">
        <v>82</v>
      </c>
      <c r="D57" s="47" t="s">
        <v>260</v>
      </c>
      <c r="E57" s="42" t="s">
        <v>128</v>
      </c>
      <c r="F57" s="102">
        <f>Ведомственная!G56</f>
        <v>1</v>
      </c>
      <c r="G57" s="102">
        <f>Ведомственная!H56</f>
        <v>1</v>
      </c>
      <c r="H57" s="102">
        <f>Ведомственная!I56</f>
        <v>1</v>
      </c>
    </row>
    <row r="58" spans="1:8" ht="30" hidden="1">
      <c r="A58" s="52" t="s">
        <v>300</v>
      </c>
      <c r="B58" s="61" t="s">
        <v>374</v>
      </c>
      <c r="C58" s="56" t="s">
        <v>82</v>
      </c>
      <c r="D58" s="42" t="s">
        <v>258</v>
      </c>
      <c r="E58" s="42"/>
      <c r="F58" s="101">
        <f>F59</f>
        <v>360</v>
      </c>
      <c r="G58" s="101">
        <f>G59</f>
        <v>360</v>
      </c>
      <c r="H58" s="101">
        <f>H59</f>
        <v>360</v>
      </c>
    </row>
    <row r="59" spans="1:8" ht="15.75" hidden="1">
      <c r="A59" s="55"/>
      <c r="B59" s="65" t="s">
        <v>125</v>
      </c>
      <c r="C59" s="56" t="s">
        <v>82</v>
      </c>
      <c r="D59" s="47" t="s">
        <v>258</v>
      </c>
      <c r="E59" s="42" t="s">
        <v>126</v>
      </c>
      <c r="F59" s="102">
        <f>Ведомственная!G58</f>
        <v>360</v>
      </c>
      <c r="G59" s="102">
        <f>Ведомственная!H58</f>
        <v>360</v>
      </c>
      <c r="H59" s="102">
        <f>Ведомственная!I58</f>
        <v>360</v>
      </c>
    </row>
    <row r="60" spans="1:8" ht="15.75">
      <c r="A60" s="40" t="s">
        <v>22</v>
      </c>
      <c r="B60" s="41" t="s">
        <v>31</v>
      </c>
      <c r="C60" s="42" t="s">
        <v>32</v>
      </c>
      <c r="D60" s="47"/>
      <c r="E60" s="47"/>
      <c r="F60" s="101">
        <f>F61+F64</f>
        <v>700</v>
      </c>
      <c r="G60" s="101">
        <f>G61+G64</f>
        <v>700</v>
      </c>
      <c r="H60" s="101">
        <f>H61+H64</f>
        <v>700</v>
      </c>
    </row>
    <row r="61" spans="1:8" ht="30">
      <c r="A61" s="44" t="s">
        <v>24</v>
      </c>
      <c r="B61" s="53" t="s">
        <v>96</v>
      </c>
      <c r="C61" s="47" t="s">
        <v>34</v>
      </c>
      <c r="D61" s="47"/>
      <c r="E61" s="47"/>
      <c r="F61" s="102">
        <f aca="true" t="shared" si="2" ref="F61:H62">F62</f>
        <v>300</v>
      </c>
      <c r="G61" s="102">
        <f t="shared" si="2"/>
        <v>300</v>
      </c>
      <c r="H61" s="102">
        <f t="shared" si="2"/>
        <v>300</v>
      </c>
    </row>
    <row r="62" spans="1:8" ht="60" hidden="1">
      <c r="A62" s="44" t="s">
        <v>26</v>
      </c>
      <c r="B62" s="46" t="s">
        <v>373</v>
      </c>
      <c r="C62" s="47" t="s">
        <v>34</v>
      </c>
      <c r="D62" s="56" t="s">
        <v>261</v>
      </c>
      <c r="E62" s="47"/>
      <c r="F62" s="102">
        <f t="shared" si="2"/>
        <v>300</v>
      </c>
      <c r="G62" s="102">
        <f t="shared" si="2"/>
        <v>300</v>
      </c>
      <c r="H62" s="102">
        <f t="shared" si="2"/>
        <v>300</v>
      </c>
    </row>
    <row r="63" spans="1:8" ht="15.75" hidden="1">
      <c r="A63" s="44"/>
      <c r="B63" s="65" t="s">
        <v>125</v>
      </c>
      <c r="C63" s="47" t="s">
        <v>34</v>
      </c>
      <c r="D63" s="56" t="s">
        <v>261</v>
      </c>
      <c r="E63" s="47" t="s">
        <v>126</v>
      </c>
      <c r="F63" s="102">
        <f>Ведомственная!G62</f>
        <v>300</v>
      </c>
      <c r="G63" s="102">
        <f>Ведомственная!H62</f>
        <v>300</v>
      </c>
      <c r="H63" s="102">
        <f>Ведомственная!I62</f>
        <v>300</v>
      </c>
    </row>
    <row r="64" spans="1:8" ht="28.5" customHeight="1">
      <c r="A64" s="44" t="s">
        <v>209</v>
      </c>
      <c r="B64" s="46" t="s">
        <v>50</v>
      </c>
      <c r="C64" s="47" t="s">
        <v>49</v>
      </c>
      <c r="D64" s="47"/>
      <c r="E64" s="47"/>
      <c r="F64" s="102">
        <f>F65+F71+F67+F69</f>
        <v>400</v>
      </c>
      <c r="G64" s="102">
        <f>G65+G71+G67+G69</f>
        <v>400</v>
      </c>
      <c r="H64" s="102">
        <f>H65+H71+H67+H69</f>
        <v>400</v>
      </c>
    </row>
    <row r="65" spans="1:8" ht="45" hidden="1">
      <c r="A65" s="44" t="s">
        <v>210</v>
      </c>
      <c r="B65" s="121" t="s">
        <v>369</v>
      </c>
      <c r="C65" s="47" t="s">
        <v>49</v>
      </c>
      <c r="D65" s="54" t="s">
        <v>268</v>
      </c>
      <c r="E65" s="42"/>
      <c r="F65" s="101">
        <f>F66</f>
        <v>100</v>
      </c>
      <c r="G65" s="101">
        <f>G66</f>
        <v>100</v>
      </c>
      <c r="H65" s="101">
        <f>H66</f>
        <v>100</v>
      </c>
    </row>
    <row r="66" spans="1:8" ht="15.75" hidden="1">
      <c r="A66" s="44"/>
      <c r="B66" s="65" t="s">
        <v>125</v>
      </c>
      <c r="C66" s="47" t="s">
        <v>49</v>
      </c>
      <c r="D66" s="56" t="s">
        <v>268</v>
      </c>
      <c r="E66" s="42" t="s">
        <v>126</v>
      </c>
      <c r="F66" s="102">
        <f>Ведомственная!G65</f>
        <v>100</v>
      </c>
      <c r="G66" s="102">
        <f>Ведомственная!H65</f>
        <v>100</v>
      </c>
      <c r="H66" s="102">
        <f>Ведомственная!I65</f>
        <v>100</v>
      </c>
    </row>
    <row r="67" spans="1:8" ht="30" customHeight="1" hidden="1">
      <c r="A67" s="44" t="s">
        <v>219</v>
      </c>
      <c r="B67" s="121" t="s">
        <v>372</v>
      </c>
      <c r="C67" s="47" t="s">
        <v>49</v>
      </c>
      <c r="D67" s="54" t="s">
        <v>269</v>
      </c>
      <c r="E67" s="47"/>
      <c r="F67" s="101">
        <f>F68</f>
        <v>100</v>
      </c>
      <c r="G67" s="101">
        <f>G68</f>
        <v>100</v>
      </c>
      <c r="H67" s="101">
        <f>H68</f>
        <v>100</v>
      </c>
    </row>
    <row r="68" spans="1:8" ht="15.75" hidden="1">
      <c r="A68" s="44"/>
      <c r="B68" s="65" t="s">
        <v>125</v>
      </c>
      <c r="C68" s="47" t="s">
        <v>49</v>
      </c>
      <c r="D68" s="56" t="s">
        <v>269</v>
      </c>
      <c r="E68" s="42" t="s">
        <v>126</v>
      </c>
      <c r="F68" s="102">
        <f>Ведомственная!G67</f>
        <v>100</v>
      </c>
      <c r="G68" s="102">
        <f>Ведомственная!H67</f>
        <v>100</v>
      </c>
      <c r="H68" s="102">
        <f>Ведомственная!I67</f>
        <v>100</v>
      </c>
    </row>
    <row r="69" spans="1:8" ht="60" hidden="1">
      <c r="A69" s="44" t="s">
        <v>220</v>
      </c>
      <c r="B69" s="46" t="s">
        <v>378</v>
      </c>
      <c r="C69" s="47" t="s">
        <v>49</v>
      </c>
      <c r="D69" s="42" t="s">
        <v>270</v>
      </c>
      <c r="E69" s="47"/>
      <c r="F69" s="101">
        <f>F70</f>
        <v>100</v>
      </c>
      <c r="G69" s="101">
        <f>G70</f>
        <v>100</v>
      </c>
      <c r="H69" s="101">
        <f>H70</f>
        <v>100</v>
      </c>
    </row>
    <row r="70" spans="1:8" ht="15.75" hidden="1">
      <c r="A70" s="44"/>
      <c r="B70" s="65" t="s">
        <v>125</v>
      </c>
      <c r="C70" s="47" t="s">
        <v>49</v>
      </c>
      <c r="D70" s="47" t="s">
        <v>270</v>
      </c>
      <c r="E70" s="42" t="s">
        <v>126</v>
      </c>
      <c r="F70" s="102">
        <f>Ведомственная!G69</f>
        <v>100</v>
      </c>
      <c r="G70" s="102">
        <f>Ведомственная!H69</f>
        <v>100</v>
      </c>
      <c r="H70" s="102">
        <f>Ведомственная!I69</f>
        <v>100</v>
      </c>
    </row>
    <row r="71" spans="1:8" ht="47.25" customHeight="1" hidden="1">
      <c r="A71" s="44" t="s">
        <v>221</v>
      </c>
      <c r="B71" s="53" t="s">
        <v>377</v>
      </c>
      <c r="C71" s="47" t="s">
        <v>49</v>
      </c>
      <c r="D71" s="43" t="s">
        <v>271</v>
      </c>
      <c r="E71" s="42"/>
      <c r="F71" s="101">
        <f>F72</f>
        <v>100</v>
      </c>
      <c r="G71" s="101">
        <f>G72</f>
        <v>100</v>
      </c>
      <c r="H71" s="101">
        <f>H72</f>
        <v>100</v>
      </c>
    </row>
    <row r="72" spans="1:8" ht="15.75" hidden="1">
      <c r="A72" s="44"/>
      <c r="B72" s="65" t="s">
        <v>125</v>
      </c>
      <c r="C72" s="47" t="s">
        <v>49</v>
      </c>
      <c r="D72" s="58" t="s">
        <v>271</v>
      </c>
      <c r="E72" s="42" t="s">
        <v>126</v>
      </c>
      <c r="F72" s="102">
        <f>Ведомственная!G71</f>
        <v>100</v>
      </c>
      <c r="G72" s="102">
        <f>Ведомственная!H71</f>
        <v>100</v>
      </c>
      <c r="H72" s="102">
        <f>Ведомственная!I71</f>
        <v>100</v>
      </c>
    </row>
    <row r="73" spans="1:8" ht="15.75">
      <c r="A73" s="40" t="s">
        <v>30</v>
      </c>
      <c r="B73" s="151" t="s">
        <v>393</v>
      </c>
      <c r="C73" s="42" t="s">
        <v>392</v>
      </c>
      <c r="D73" s="58"/>
      <c r="E73" s="42"/>
      <c r="F73" s="101">
        <f>F74+F77</f>
        <v>250</v>
      </c>
      <c r="G73" s="101">
        <f>G74+G77</f>
        <v>250</v>
      </c>
      <c r="H73" s="101">
        <f>H74+H77</f>
        <v>250</v>
      </c>
    </row>
    <row r="74" spans="1:8" ht="15.75">
      <c r="A74" s="44" t="s">
        <v>33</v>
      </c>
      <c r="B74" s="49" t="s">
        <v>394</v>
      </c>
      <c r="C74" s="47" t="s">
        <v>390</v>
      </c>
      <c r="D74" s="58"/>
      <c r="E74" s="47"/>
      <c r="F74" s="102">
        <f aca="true" t="shared" si="3" ref="F74:H75">F75</f>
        <v>200</v>
      </c>
      <c r="G74" s="102">
        <f t="shared" si="3"/>
        <v>200</v>
      </c>
      <c r="H74" s="102">
        <f t="shared" si="3"/>
        <v>200</v>
      </c>
    </row>
    <row r="75" spans="1:8" ht="30" hidden="1">
      <c r="A75" s="44" t="s">
        <v>301</v>
      </c>
      <c r="B75" s="49" t="s">
        <v>409</v>
      </c>
      <c r="C75" s="47" t="s">
        <v>390</v>
      </c>
      <c r="D75" s="58"/>
      <c r="E75" s="47"/>
      <c r="F75" s="102">
        <f t="shared" si="3"/>
        <v>200</v>
      </c>
      <c r="G75" s="102">
        <f t="shared" si="3"/>
        <v>200</v>
      </c>
      <c r="H75" s="102">
        <f t="shared" si="3"/>
        <v>200</v>
      </c>
    </row>
    <row r="76" spans="1:8" ht="30" hidden="1">
      <c r="A76" s="44"/>
      <c r="B76" s="49" t="s">
        <v>277</v>
      </c>
      <c r="C76" s="47" t="s">
        <v>390</v>
      </c>
      <c r="D76" s="58"/>
      <c r="E76" s="47"/>
      <c r="F76" s="102">
        <f>Ведомственная!G74</f>
        <v>200</v>
      </c>
      <c r="G76" s="102">
        <f>Ведомственная!H74</f>
        <v>200</v>
      </c>
      <c r="H76" s="102">
        <f>Ведомственная!I74</f>
        <v>200</v>
      </c>
    </row>
    <row r="77" spans="1:8" ht="15.75">
      <c r="A77" s="44" t="s">
        <v>51</v>
      </c>
      <c r="B77" s="155" t="s">
        <v>396</v>
      </c>
      <c r="C77" s="47" t="s">
        <v>391</v>
      </c>
      <c r="D77" s="58"/>
      <c r="E77" s="47"/>
      <c r="F77" s="102">
        <f aca="true" t="shared" si="4" ref="F77:H78">F78</f>
        <v>50</v>
      </c>
      <c r="G77" s="102">
        <f t="shared" si="4"/>
        <v>50</v>
      </c>
      <c r="H77" s="102">
        <f t="shared" si="4"/>
        <v>50</v>
      </c>
    </row>
    <row r="78" spans="1:8" ht="30" hidden="1">
      <c r="A78" s="44" t="s">
        <v>52</v>
      </c>
      <c r="B78" s="153" t="s">
        <v>395</v>
      </c>
      <c r="C78" s="47" t="s">
        <v>391</v>
      </c>
      <c r="D78" s="58"/>
      <c r="E78" s="42"/>
      <c r="F78" s="101">
        <f t="shared" si="4"/>
        <v>50</v>
      </c>
      <c r="G78" s="101">
        <f t="shared" si="4"/>
        <v>50</v>
      </c>
      <c r="H78" s="101">
        <f t="shared" si="4"/>
        <v>50</v>
      </c>
    </row>
    <row r="79" spans="1:8" ht="30" hidden="1">
      <c r="A79" s="44"/>
      <c r="B79" s="49" t="s">
        <v>277</v>
      </c>
      <c r="C79" s="47" t="s">
        <v>391</v>
      </c>
      <c r="D79" s="58"/>
      <c r="E79" s="42"/>
      <c r="F79" s="102">
        <f>Ведомственная!G77</f>
        <v>50</v>
      </c>
      <c r="G79" s="102">
        <f>Ведомственная!H77</f>
        <v>50</v>
      </c>
      <c r="H79" s="102">
        <f>Ведомственная!I77</f>
        <v>50</v>
      </c>
    </row>
    <row r="80" spans="1:8" ht="15.75">
      <c r="A80" s="40" t="s">
        <v>36</v>
      </c>
      <c r="B80" s="41" t="s">
        <v>57</v>
      </c>
      <c r="C80" s="42" t="s">
        <v>56</v>
      </c>
      <c r="D80" s="47"/>
      <c r="E80" s="47"/>
      <c r="F80" s="101">
        <f aca="true" t="shared" si="5" ref="F80:H81">F81</f>
        <v>14300</v>
      </c>
      <c r="G80" s="101">
        <f t="shared" si="5"/>
        <v>5000</v>
      </c>
      <c r="H80" s="101">
        <f t="shared" si="5"/>
        <v>6000</v>
      </c>
    </row>
    <row r="81" spans="1:8" ht="15.75">
      <c r="A81" s="44" t="s">
        <v>37</v>
      </c>
      <c r="B81" s="46" t="s">
        <v>67</v>
      </c>
      <c r="C81" s="47" t="s">
        <v>68</v>
      </c>
      <c r="D81" s="47"/>
      <c r="E81" s="47"/>
      <c r="F81" s="102">
        <f t="shared" si="5"/>
        <v>14300</v>
      </c>
      <c r="G81" s="102">
        <f t="shared" si="5"/>
        <v>5000</v>
      </c>
      <c r="H81" s="102">
        <f t="shared" si="5"/>
        <v>6000</v>
      </c>
    </row>
    <row r="82" spans="1:8" ht="15.75" hidden="1">
      <c r="A82" s="44"/>
      <c r="B82" s="57" t="s">
        <v>99</v>
      </c>
      <c r="C82" s="47" t="s">
        <v>68</v>
      </c>
      <c r="D82" s="42" t="s">
        <v>279</v>
      </c>
      <c r="E82" s="47"/>
      <c r="F82" s="101">
        <f>F83+F85</f>
        <v>14300</v>
      </c>
      <c r="G82" s="101">
        <f>G83+G85</f>
        <v>5000</v>
      </c>
      <c r="H82" s="101">
        <f>H83+H85</f>
        <v>6000</v>
      </c>
    </row>
    <row r="83" spans="1:8" ht="30" hidden="1">
      <c r="A83" s="44" t="s">
        <v>35</v>
      </c>
      <c r="B83" s="46" t="s">
        <v>211</v>
      </c>
      <c r="C83" s="47" t="s">
        <v>68</v>
      </c>
      <c r="D83" s="42" t="s">
        <v>266</v>
      </c>
      <c r="E83" s="47"/>
      <c r="F83" s="101">
        <f>F84</f>
        <v>3100</v>
      </c>
      <c r="G83" s="101">
        <f>G84</f>
        <v>5000</v>
      </c>
      <c r="H83" s="101">
        <f>H84</f>
        <v>6000</v>
      </c>
    </row>
    <row r="84" spans="1:8" ht="15.75" hidden="1">
      <c r="A84" s="44"/>
      <c r="B84" s="65" t="s">
        <v>125</v>
      </c>
      <c r="C84" s="47" t="s">
        <v>68</v>
      </c>
      <c r="D84" s="47" t="s">
        <v>266</v>
      </c>
      <c r="E84" s="42" t="s">
        <v>126</v>
      </c>
      <c r="F84" s="102">
        <f>Ведомственная!G83</f>
        <v>3100</v>
      </c>
      <c r="G84" s="102">
        <f>Ведомственная!H83</f>
        <v>5000</v>
      </c>
      <c r="H84" s="102">
        <f>Ведомственная!I83</f>
        <v>6000</v>
      </c>
    </row>
    <row r="85" spans="1:8" ht="30" hidden="1">
      <c r="A85" s="52" t="s">
        <v>301</v>
      </c>
      <c r="B85" s="46" t="s">
        <v>231</v>
      </c>
      <c r="C85" s="56" t="s">
        <v>68</v>
      </c>
      <c r="D85" s="42"/>
      <c r="E85" s="42"/>
      <c r="F85" s="101">
        <f>F86+F88</f>
        <v>11200</v>
      </c>
      <c r="G85" s="101">
        <f>G86+G88</f>
        <v>0</v>
      </c>
      <c r="H85" s="101">
        <f>H86+H88</f>
        <v>0</v>
      </c>
    </row>
    <row r="86" spans="1:8" ht="30" hidden="1">
      <c r="A86" s="62" t="s">
        <v>302</v>
      </c>
      <c r="B86" s="82" t="s">
        <v>232</v>
      </c>
      <c r="C86" s="56" t="s">
        <v>68</v>
      </c>
      <c r="D86" s="42" t="s">
        <v>291</v>
      </c>
      <c r="E86" s="42"/>
      <c r="F86" s="102">
        <f>F87</f>
        <v>10000</v>
      </c>
      <c r="G86" s="102">
        <f>G87</f>
        <v>0</v>
      </c>
      <c r="H86" s="102">
        <f>H87</f>
        <v>0</v>
      </c>
    </row>
    <row r="87" spans="1:8" ht="15.75" hidden="1">
      <c r="A87" s="62"/>
      <c r="B87" s="65" t="s">
        <v>125</v>
      </c>
      <c r="C87" s="56" t="s">
        <v>68</v>
      </c>
      <c r="D87" s="47" t="s">
        <v>291</v>
      </c>
      <c r="E87" s="54" t="s">
        <v>126</v>
      </c>
      <c r="F87" s="106">
        <f>Ведомственная!G86</f>
        <v>10000</v>
      </c>
      <c r="G87" s="106">
        <f>Ведомственная!H86</f>
        <v>0</v>
      </c>
      <c r="H87" s="106">
        <f>Ведомственная!I86</f>
        <v>0</v>
      </c>
    </row>
    <row r="88" spans="1:8" ht="46.5" customHeight="1" hidden="1">
      <c r="A88" s="62" t="s">
        <v>303</v>
      </c>
      <c r="B88" s="61" t="s">
        <v>280</v>
      </c>
      <c r="C88" s="56" t="s">
        <v>68</v>
      </c>
      <c r="D88" s="42" t="s">
        <v>290</v>
      </c>
      <c r="E88" s="42"/>
      <c r="F88" s="102">
        <f>F89</f>
        <v>1200</v>
      </c>
      <c r="G88" s="102">
        <f>G89</f>
        <v>0</v>
      </c>
      <c r="H88" s="102">
        <f>H89</f>
        <v>0</v>
      </c>
    </row>
    <row r="89" spans="1:8" ht="15.75" hidden="1">
      <c r="A89" s="62"/>
      <c r="B89" s="63" t="s">
        <v>125</v>
      </c>
      <c r="C89" s="56" t="s">
        <v>68</v>
      </c>
      <c r="D89" s="47" t="s">
        <v>290</v>
      </c>
      <c r="E89" s="54" t="s">
        <v>126</v>
      </c>
      <c r="F89" s="102">
        <f>Ведомственная!G88</f>
        <v>1200</v>
      </c>
      <c r="G89" s="102">
        <f>Ведомственная!H88</f>
        <v>0</v>
      </c>
      <c r="H89" s="102">
        <f>Ведомственная!I88</f>
        <v>0</v>
      </c>
    </row>
    <row r="90" spans="1:8" ht="15.75">
      <c r="A90" s="40" t="s">
        <v>38</v>
      </c>
      <c r="B90" s="57" t="s">
        <v>81</v>
      </c>
      <c r="C90" s="42" t="s">
        <v>77</v>
      </c>
      <c r="D90" s="47"/>
      <c r="E90" s="47"/>
      <c r="F90" s="101">
        <f>F91</f>
        <v>100</v>
      </c>
      <c r="G90" s="101">
        <f aca="true" t="shared" si="6" ref="G90:H92">G91</f>
        <v>100</v>
      </c>
      <c r="H90" s="101">
        <f t="shared" si="6"/>
        <v>100</v>
      </c>
    </row>
    <row r="91" spans="1:8" ht="15.75">
      <c r="A91" s="44" t="s">
        <v>39</v>
      </c>
      <c r="B91" s="46" t="s">
        <v>80</v>
      </c>
      <c r="C91" s="47" t="s">
        <v>78</v>
      </c>
      <c r="D91" s="47"/>
      <c r="E91" s="47"/>
      <c r="F91" s="102">
        <f>F92</f>
        <v>100</v>
      </c>
      <c r="G91" s="102">
        <f t="shared" si="6"/>
        <v>100</v>
      </c>
      <c r="H91" s="102">
        <f t="shared" si="6"/>
        <v>100</v>
      </c>
    </row>
    <row r="92" spans="1:8" ht="30" hidden="1">
      <c r="A92" s="44" t="s">
        <v>83</v>
      </c>
      <c r="B92" s="46" t="s">
        <v>98</v>
      </c>
      <c r="C92" s="47" t="s">
        <v>78</v>
      </c>
      <c r="D92" s="54" t="s">
        <v>262</v>
      </c>
      <c r="E92" s="47"/>
      <c r="F92" s="102">
        <f>F93</f>
        <v>100</v>
      </c>
      <c r="G92" s="102">
        <f t="shared" si="6"/>
        <v>100</v>
      </c>
      <c r="H92" s="102">
        <f t="shared" si="6"/>
        <v>100</v>
      </c>
    </row>
    <row r="93" spans="1:8" ht="15.75" hidden="1">
      <c r="A93" s="40"/>
      <c r="B93" s="65" t="s">
        <v>125</v>
      </c>
      <c r="C93" s="47" t="s">
        <v>78</v>
      </c>
      <c r="D93" s="56" t="s">
        <v>262</v>
      </c>
      <c r="E93" s="42" t="s">
        <v>126</v>
      </c>
      <c r="F93" s="102">
        <f>Ведомственная!G92</f>
        <v>100</v>
      </c>
      <c r="G93" s="102">
        <f>Ведомственная!H92</f>
        <v>100</v>
      </c>
      <c r="H93" s="102">
        <f>Ведомственная!I92</f>
        <v>100</v>
      </c>
    </row>
    <row r="94" spans="1:8" ht="15.75">
      <c r="A94" s="40" t="s">
        <v>59</v>
      </c>
      <c r="B94" s="41" t="s">
        <v>65</v>
      </c>
      <c r="C94" s="42" t="s">
        <v>66</v>
      </c>
      <c r="D94" s="47"/>
      <c r="E94" s="42"/>
      <c r="F94" s="101">
        <f>F98+F95</f>
        <v>1425</v>
      </c>
      <c r="G94" s="101">
        <f>G98+G95</f>
        <v>1425</v>
      </c>
      <c r="H94" s="101">
        <f>H98+H95</f>
        <v>1425</v>
      </c>
    </row>
    <row r="95" spans="1:8" ht="15.75">
      <c r="A95" s="44" t="s">
        <v>60</v>
      </c>
      <c r="B95" s="61" t="s">
        <v>109</v>
      </c>
      <c r="C95" s="47" t="s">
        <v>107</v>
      </c>
      <c r="D95" s="47"/>
      <c r="E95" s="47"/>
      <c r="F95" s="102">
        <f aca="true" t="shared" si="7" ref="F95:H96">F96</f>
        <v>25</v>
      </c>
      <c r="G95" s="102">
        <f t="shared" si="7"/>
        <v>25</v>
      </c>
      <c r="H95" s="102">
        <f t="shared" si="7"/>
        <v>25</v>
      </c>
    </row>
    <row r="96" spans="1:8" ht="60" hidden="1">
      <c r="A96" s="44" t="s">
        <v>97</v>
      </c>
      <c r="B96" s="61" t="s">
        <v>108</v>
      </c>
      <c r="C96" s="47" t="s">
        <v>107</v>
      </c>
      <c r="D96" s="42" t="s">
        <v>251</v>
      </c>
      <c r="E96" s="42"/>
      <c r="F96" s="102">
        <f t="shared" si="7"/>
        <v>25</v>
      </c>
      <c r="G96" s="102">
        <f t="shared" si="7"/>
        <v>25</v>
      </c>
      <c r="H96" s="102">
        <f t="shared" si="7"/>
        <v>25</v>
      </c>
    </row>
    <row r="97" spans="1:8" ht="15.75" hidden="1">
      <c r="A97" s="40"/>
      <c r="B97" s="65" t="s">
        <v>125</v>
      </c>
      <c r="C97" s="47" t="s">
        <v>107</v>
      </c>
      <c r="D97" s="47" t="s">
        <v>251</v>
      </c>
      <c r="E97" s="42" t="s">
        <v>126</v>
      </c>
      <c r="F97" s="102">
        <f>Ведомственная!G96</f>
        <v>25</v>
      </c>
      <c r="G97" s="102">
        <f>Ведомственная!H96</f>
        <v>25</v>
      </c>
      <c r="H97" s="102">
        <f>Ведомственная!I96</f>
        <v>25</v>
      </c>
    </row>
    <row r="98" spans="1:8" ht="15.75">
      <c r="A98" s="44" t="s">
        <v>411</v>
      </c>
      <c r="B98" s="53" t="s">
        <v>111</v>
      </c>
      <c r="C98" s="47" t="s">
        <v>110</v>
      </c>
      <c r="D98" s="47"/>
      <c r="E98" s="47"/>
      <c r="F98" s="102">
        <f>F101+F99</f>
        <v>1400</v>
      </c>
      <c r="G98" s="102">
        <f>G101+G99</f>
        <v>1400</v>
      </c>
      <c r="H98" s="102">
        <f>H101+H99</f>
        <v>1400</v>
      </c>
    </row>
    <row r="99" spans="1:8" ht="45" hidden="1">
      <c r="A99" s="44" t="s">
        <v>305</v>
      </c>
      <c r="B99" s="122" t="s">
        <v>368</v>
      </c>
      <c r="C99" s="42" t="s">
        <v>110</v>
      </c>
      <c r="D99" s="42" t="s">
        <v>337</v>
      </c>
      <c r="E99" s="42"/>
      <c r="F99" s="101">
        <f>F100</f>
        <v>100</v>
      </c>
      <c r="G99" s="101">
        <f>G100</f>
        <v>100</v>
      </c>
      <c r="H99" s="101">
        <f>H100</f>
        <v>100</v>
      </c>
    </row>
    <row r="100" spans="1:8" ht="15.75" hidden="1">
      <c r="A100" s="40"/>
      <c r="B100" s="65" t="s">
        <v>125</v>
      </c>
      <c r="C100" s="42" t="s">
        <v>110</v>
      </c>
      <c r="D100" s="47" t="s">
        <v>337</v>
      </c>
      <c r="E100" s="42" t="s">
        <v>126</v>
      </c>
      <c r="F100" s="102">
        <f>Ведомственная!G99</f>
        <v>100</v>
      </c>
      <c r="G100" s="102">
        <f>Ведомственная!H99</f>
        <v>100</v>
      </c>
      <c r="H100" s="102">
        <f>Ведомственная!I99</f>
        <v>100</v>
      </c>
    </row>
    <row r="101" spans="1:8" ht="30" hidden="1">
      <c r="A101" s="44" t="s">
        <v>338</v>
      </c>
      <c r="B101" s="53" t="s">
        <v>376</v>
      </c>
      <c r="C101" s="47" t="s">
        <v>110</v>
      </c>
      <c r="D101" s="42" t="s">
        <v>272</v>
      </c>
      <c r="E101" s="42"/>
      <c r="F101" s="101">
        <f>F102</f>
        <v>1300</v>
      </c>
      <c r="G101" s="101">
        <f>G102</f>
        <v>1300</v>
      </c>
      <c r="H101" s="101">
        <f>H102</f>
        <v>1300</v>
      </c>
    </row>
    <row r="102" spans="1:8" ht="15.75" hidden="1">
      <c r="A102" s="44"/>
      <c r="B102" s="65" t="s">
        <v>125</v>
      </c>
      <c r="C102" s="47" t="s">
        <v>110</v>
      </c>
      <c r="D102" s="47" t="s">
        <v>272</v>
      </c>
      <c r="E102" s="42" t="s">
        <v>126</v>
      </c>
      <c r="F102" s="102">
        <f>Ведомственная!G101</f>
        <v>1300</v>
      </c>
      <c r="G102" s="102">
        <f>Ведомственная!H101</f>
        <v>1300</v>
      </c>
      <c r="H102" s="102">
        <f>Ведомственная!I101</f>
        <v>1300</v>
      </c>
    </row>
    <row r="103" spans="1:8" ht="15.75">
      <c r="A103" s="40" t="s">
        <v>71</v>
      </c>
      <c r="B103" s="41" t="s">
        <v>89</v>
      </c>
      <c r="C103" s="42" t="s">
        <v>40</v>
      </c>
      <c r="D103" s="58"/>
      <c r="E103" s="40"/>
      <c r="F103" s="101">
        <f>F104</f>
        <v>8450</v>
      </c>
      <c r="G103" s="101">
        <f aca="true" t="shared" si="8" ref="G103:H105">G104</f>
        <v>8450</v>
      </c>
      <c r="H103" s="101">
        <f t="shared" si="8"/>
        <v>8450</v>
      </c>
    </row>
    <row r="104" spans="1:8" ht="15.75">
      <c r="A104" s="52" t="s">
        <v>72</v>
      </c>
      <c r="B104" s="53" t="s">
        <v>61</v>
      </c>
      <c r="C104" s="47" t="s">
        <v>58</v>
      </c>
      <c r="D104" s="58"/>
      <c r="E104" s="44"/>
      <c r="F104" s="102">
        <f>F105</f>
        <v>8450</v>
      </c>
      <c r="G104" s="102">
        <f t="shared" si="8"/>
        <v>8450</v>
      </c>
      <c r="H104" s="102">
        <f t="shared" si="8"/>
        <v>8450</v>
      </c>
    </row>
    <row r="105" spans="1:8" ht="45" hidden="1">
      <c r="A105" s="52" t="s">
        <v>212</v>
      </c>
      <c r="B105" s="46" t="s">
        <v>375</v>
      </c>
      <c r="C105" s="42" t="s">
        <v>58</v>
      </c>
      <c r="D105" s="42" t="s">
        <v>257</v>
      </c>
      <c r="E105" s="42"/>
      <c r="F105" s="101">
        <f>F106</f>
        <v>8450</v>
      </c>
      <c r="G105" s="101">
        <f t="shared" si="8"/>
        <v>8450</v>
      </c>
      <c r="H105" s="101">
        <f t="shared" si="8"/>
        <v>8450</v>
      </c>
    </row>
    <row r="106" spans="1:8" ht="15.75" hidden="1">
      <c r="A106" s="52"/>
      <c r="B106" s="65" t="s">
        <v>125</v>
      </c>
      <c r="C106" s="47" t="s">
        <v>58</v>
      </c>
      <c r="D106" s="47" t="s">
        <v>257</v>
      </c>
      <c r="E106" s="42" t="s">
        <v>126</v>
      </c>
      <c r="F106" s="102">
        <f>Ведомственная!G105</f>
        <v>8450</v>
      </c>
      <c r="G106" s="102">
        <f>Ведомственная!H105</f>
        <v>8450</v>
      </c>
      <c r="H106" s="102">
        <f>Ведомственная!I105</f>
        <v>8450</v>
      </c>
    </row>
    <row r="107" spans="1:8" s="123" customFormat="1" ht="15.75">
      <c r="A107" s="40" t="s">
        <v>69</v>
      </c>
      <c r="B107" s="41" t="s">
        <v>42</v>
      </c>
      <c r="C107" s="42" t="s">
        <v>43</v>
      </c>
      <c r="D107" s="47"/>
      <c r="E107" s="42"/>
      <c r="F107" s="101">
        <f>F111+F108</f>
        <v>14998.1</v>
      </c>
      <c r="G107" s="101">
        <f>G111+G108</f>
        <v>15543.8</v>
      </c>
      <c r="H107" s="101">
        <f>H111+H108</f>
        <v>16133.5</v>
      </c>
    </row>
    <row r="108" spans="1:8" s="123" customFormat="1" ht="15.75">
      <c r="A108" s="44" t="s">
        <v>63</v>
      </c>
      <c r="B108" s="53" t="s">
        <v>371</v>
      </c>
      <c r="C108" s="47" t="s">
        <v>370</v>
      </c>
      <c r="D108" s="47"/>
      <c r="E108" s="47"/>
      <c r="F108" s="102">
        <f>F109</f>
        <v>979.4</v>
      </c>
      <c r="G108" s="102">
        <f>G109</f>
        <v>979.4</v>
      </c>
      <c r="H108" s="102">
        <f>H109</f>
        <v>979.4</v>
      </c>
    </row>
    <row r="109" spans="1:8" s="123" customFormat="1" ht="30" hidden="1">
      <c r="A109" s="44" t="s">
        <v>73</v>
      </c>
      <c r="B109" s="46" t="s">
        <v>122</v>
      </c>
      <c r="C109" s="47" t="s">
        <v>370</v>
      </c>
      <c r="D109" s="42" t="s">
        <v>264</v>
      </c>
      <c r="E109" s="47"/>
      <c r="F109" s="102">
        <f>Ведомственная!G109</f>
        <v>979.4</v>
      </c>
      <c r="G109" s="102">
        <f>Ведомственная!H109</f>
        <v>979.4</v>
      </c>
      <c r="H109" s="102">
        <f>Ведомственная!I109</f>
        <v>979.4</v>
      </c>
    </row>
    <row r="110" spans="1:8" s="123" customFormat="1" ht="15.75" hidden="1">
      <c r="A110" s="44"/>
      <c r="B110" s="46" t="s">
        <v>127</v>
      </c>
      <c r="C110" s="47" t="s">
        <v>370</v>
      </c>
      <c r="D110" s="47" t="s">
        <v>264</v>
      </c>
      <c r="E110" s="42" t="s">
        <v>116</v>
      </c>
      <c r="F110" s="102">
        <f>Ведомственная!G109</f>
        <v>979.4</v>
      </c>
      <c r="G110" s="102">
        <f>Ведомственная!H109</f>
        <v>979.4</v>
      </c>
      <c r="H110" s="102">
        <f>Ведомственная!I109</f>
        <v>979.4</v>
      </c>
    </row>
    <row r="111" spans="1:8" s="123" customFormat="1" ht="15.75" hidden="1">
      <c r="A111" s="40" t="s">
        <v>69</v>
      </c>
      <c r="B111" s="57" t="s">
        <v>44</v>
      </c>
      <c r="C111" s="42" t="s">
        <v>45</v>
      </c>
      <c r="D111" s="47"/>
      <c r="E111" s="42"/>
      <c r="F111" s="101">
        <f>F112</f>
        <v>14018.7</v>
      </c>
      <c r="G111" s="101">
        <f>G112</f>
        <v>14564.4</v>
      </c>
      <c r="H111" s="101">
        <f>H112</f>
        <v>15154.1</v>
      </c>
    </row>
    <row r="112" spans="1:8" s="123" customFormat="1" ht="15.75">
      <c r="A112" s="44" t="s">
        <v>412</v>
      </c>
      <c r="B112" s="46" t="s">
        <v>53</v>
      </c>
      <c r="C112" s="47" t="s">
        <v>45</v>
      </c>
      <c r="D112" s="47" t="s">
        <v>250</v>
      </c>
      <c r="E112" s="47"/>
      <c r="F112" s="102">
        <f>F113+F115</f>
        <v>14018.7</v>
      </c>
      <c r="G112" s="102">
        <f>G113+G115</f>
        <v>14564.4</v>
      </c>
      <c r="H112" s="102">
        <f>H113+H115</f>
        <v>15154.1</v>
      </c>
    </row>
    <row r="113" spans="1:8" ht="45" hidden="1">
      <c r="A113" s="44" t="s">
        <v>64</v>
      </c>
      <c r="B113" s="59" t="s">
        <v>333</v>
      </c>
      <c r="C113" s="42" t="s">
        <v>45</v>
      </c>
      <c r="D113" s="42" t="s">
        <v>287</v>
      </c>
      <c r="E113" s="42"/>
      <c r="F113" s="101">
        <f>F114</f>
        <v>8617.9</v>
      </c>
      <c r="G113" s="101">
        <f>G114</f>
        <v>8953.3</v>
      </c>
      <c r="H113" s="101">
        <f>H114</f>
        <v>9316</v>
      </c>
    </row>
    <row r="114" spans="1:8" ht="15.75" hidden="1">
      <c r="A114" s="44"/>
      <c r="B114" s="48" t="s">
        <v>127</v>
      </c>
      <c r="C114" s="47" t="s">
        <v>45</v>
      </c>
      <c r="D114" s="47" t="s">
        <v>287</v>
      </c>
      <c r="E114" s="42" t="s">
        <v>116</v>
      </c>
      <c r="F114" s="102">
        <f>Ведомственная!G113</f>
        <v>8617.9</v>
      </c>
      <c r="G114" s="102">
        <f>Ведомственная!H113</f>
        <v>8953.3</v>
      </c>
      <c r="H114" s="102">
        <f>Ведомственная!I113</f>
        <v>9316</v>
      </c>
    </row>
    <row r="115" spans="1:8" ht="45" hidden="1">
      <c r="A115" s="44" t="s">
        <v>306</v>
      </c>
      <c r="B115" s="48" t="s">
        <v>278</v>
      </c>
      <c r="C115" s="42" t="s">
        <v>45</v>
      </c>
      <c r="D115" s="42" t="s">
        <v>286</v>
      </c>
      <c r="E115" s="42"/>
      <c r="F115" s="101">
        <f>F116</f>
        <v>5400.8</v>
      </c>
      <c r="G115" s="101">
        <f>G116</f>
        <v>5611.1</v>
      </c>
      <c r="H115" s="101">
        <f>H116</f>
        <v>5838.1</v>
      </c>
    </row>
    <row r="116" spans="1:8" ht="15.75" hidden="1">
      <c r="A116" s="44"/>
      <c r="B116" s="48" t="s">
        <v>127</v>
      </c>
      <c r="C116" s="47" t="s">
        <v>45</v>
      </c>
      <c r="D116" s="47" t="s">
        <v>286</v>
      </c>
      <c r="E116" s="42" t="s">
        <v>116</v>
      </c>
      <c r="F116" s="102">
        <f>Ведомственная!G115</f>
        <v>5400.8</v>
      </c>
      <c r="G116" s="102">
        <f>Ведомственная!H115</f>
        <v>5611.1</v>
      </c>
      <c r="H116" s="102">
        <f>Ведомственная!I115</f>
        <v>5838.1</v>
      </c>
    </row>
    <row r="117" spans="1:8" ht="15.75">
      <c r="A117" s="38" t="s">
        <v>74</v>
      </c>
      <c r="B117" s="57" t="s">
        <v>205</v>
      </c>
      <c r="C117" s="42" t="s">
        <v>207</v>
      </c>
      <c r="D117" s="56"/>
      <c r="E117" s="56"/>
      <c r="F117" s="105">
        <f>F119</f>
        <v>100</v>
      </c>
      <c r="G117" s="105">
        <f>G119</f>
        <v>100</v>
      </c>
      <c r="H117" s="105">
        <f>H119</f>
        <v>100</v>
      </c>
    </row>
    <row r="118" spans="1:8" ht="15.75">
      <c r="A118" s="52" t="s">
        <v>70</v>
      </c>
      <c r="B118" s="46" t="s">
        <v>281</v>
      </c>
      <c r="C118" s="47" t="s">
        <v>206</v>
      </c>
      <c r="D118" s="56"/>
      <c r="E118" s="56"/>
      <c r="F118" s="106">
        <f aca="true" t="shared" si="9" ref="F118:H119">F119</f>
        <v>100</v>
      </c>
      <c r="G118" s="106">
        <f t="shared" si="9"/>
        <v>100</v>
      </c>
      <c r="H118" s="106">
        <f t="shared" si="9"/>
        <v>100</v>
      </c>
    </row>
    <row r="119" spans="1:8" ht="75" customHeight="1" hidden="1">
      <c r="A119" s="44" t="s">
        <v>213</v>
      </c>
      <c r="B119" s="121" t="s">
        <v>367</v>
      </c>
      <c r="C119" s="47" t="s">
        <v>206</v>
      </c>
      <c r="D119" s="42" t="s">
        <v>273</v>
      </c>
      <c r="E119" s="42"/>
      <c r="F119" s="106">
        <f t="shared" si="9"/>
        <v>100</v>
      </c>
      <c r="G119" s="106">
        <f t="shared" si="9"/>
        <v>100</v>
      </c>
      <c r="H119" s="106">
        <f t="shared" si="9"/>
        <v>100</v>
      </c>
    </row>
    <row r="120" spans="1:8" ht="15.75" hidden="1">
      <c r="A120" s="44"/>
      <c r="B120" s="65" t="s">
        <v>125</v>
      </c>
      <c r="C120" s="47" t="s">
        <v>206</v>
      </c>
      <c r="D120" s="47" t="s">
        <v>273</v>
      </c>
      <c r="E120" s="42" t="s">
        <v>126</v>
      </c>
      <c r="F120" s="106">
        <f>Ведомственная!G119</f>
        <v>100</v>
      </c>
      <c r="G120" s="106">
        <f>Ведомственная!H119</f>
        <v>100</v>
      </c>
      <c r="H120" s="106">
        <f>Ведомственная!I119</f>
        <v>100</v>
      </c>
    </row>
    <row r="121" spans="1:8" ht="15.75">
      <c r="A121" s="38" t="s">
        <v>79</v>
      </c>
      <c r="B121" s="57" t="s">
        <v>85</v>
      </c>
      <c r="C121" s="42" t="s">
        <v>86</v>
      </c>
      <c r="D121" s="47"/>
      <c r="E121" s="42"/>
      <c r="F121" s="101">
        <f>F122</f>
        <v>2140</v>
      </c>
      <c r="G121" s="101">
        <f aca="true" t="shared" si="10" ref="G121:H123">G122</f>
        <v>2000</v>
      </c>
      <c r="H121" s="101">
        <f t="shared" si="10"/>
        <v>2000</v>
      </c>
    </row>
    <row r="122" spans="1:8" ht="15.75">
      <c r="A122" s="44" t="s">
        <v>75</v>
      </c>
      <c r="B122" s="53" t="s">
        <v>41</v>
      </c>
      <c r="C122" s="47" t="s">
        <v>84</v>
      </c>
      <c r="D122" s="67"/>
      <c r="E122" s="47"/>
      <c r="F122" s="102">
        <f>F123</f>
        <v>2140</v>
      </c>
      <c r="G122" s="102">
        <f t="shared" si="10"/>
        <v>2000</v>
      </c>
      <c r="H122" s="102">
        <f t="shared" si="10"/>
        <v>2000</v>
      </c>
    </row>
    <row r="123" spans="1:8" ht="30" hidden="1">
      <c r="A123" s="44" t="s">
        <v>76</v>
      </c>
      <c r="B123" s="46" t="s">
        <v>379</v>
      </c>
      <c r="C123" s="47" t="s">
        <v>84</v>
      </c>
      <c r="D123" s="42" t="s">
        <v>265</v>
      </c>
      <c r="E123" s="42"/>
      <c r="F123" s="101">
        <f>F124</f>
        <v>2140</v>
      </c>
      <c r="G123" s="101">
        <f t="shared" si="10"/>
        <v>2000</v>
      </c>
      <c r="H123" s="101">
        <f t="shared" si="10"/>
        <v>2000</v>
      </c>
    </row>
    <row r="124" spans="1:8" ht="15.75" hidden="1">
      <c r="A124" s="40"/>
      <c r="B124" s="65" t="s">
        <v>125</v>
      </c>
      <c r="C124" s="47" t="s">
        <v>84</v>
      </c>
      <c r="D124" s="47" t="s">
        <v>265</v>
      </c>
      <c r="E124" s="42" t="s">
        <v>126</v>
      </c>
      <c r="F124" s="102">
        <f>Ведомственная!G123</f>
        <v>2140</v>
      </c>
      <c r="G124" s="102">
        <f>Ведомственная!H123</f>
        <v>2000</v>
      </c>
      <c r="H124" s="102">
        <f>Ведомственная!I123</f>
        <v>2000</v>
      </c>
    </row>
    <row r="125" spans="1:8" ht="15.75">
      <c r="A125" s="52"/>
      <c r="B125" s="40" t="s">
        <v>0</v>
      </c>
      <c r="C125" s="47"/>
      <c r="D125" s="67"/>
      <c r="E125" s="47"/>
      <c r="F125" s="101">
        <f>F15+F60+F80+F90+F94+F103+F107+F117+F121+F73</f>
        <v>75994.02</v>
      </c>
      <c r="G125" s="101">
        <f>G15+G60+G80+G90+G94+G103+G107+G117+G121+G73</f>
        <v>66629.2</v>
      </c>
      <c r="H125" s="101">
        <f>H15+H60+H80+H90+H94+H103+H107+H117+H121+H73</f>
        <v>68219.2</v>
      </c>
    </row>
    <row r="126" spans="1:8" ht="15.75">
      <c r="A126" s="72"/>
      <c r="B126" s="73"/>
      <c r="C126" s="74"/>
      <c r="D126" s="75"/>
      <c r="E126" s="74"/>
      <c r="F126" s="107"/>
      <c r="G126" s="107"/>
      <c r="H126" s="107"/>
    </row>
  </sheetData>
  <sheetProtection/>
  <mergeCells count="12">
    <mergeCell ref="A10:F10"/>
    <mergeCell ref="A12:F12"/>
    <mergeCell ref="A13:F13"/>
    <mergeCell ref="A11:F11"/>
    <mergeCell ref="C1:F1"/>
    <mergeCell ref="C2:F2"/>
    <mergeCell ref="C4:F4"/>
    <mergeCell ref="A9:F9"/>
    <mergeCell ref="C6:F6"/>
    <mergeCell ref="C5:F5"/>
    <mergeCell ref="A5:B5"/>
    <mergeCell ref="C3:F3"/>
  </mergeCells>
  <printOptions/>
  <pageMargins left="0.7874015748031497" right="0.3937007874015748" top="0.5905511811023623" bottom="0.5905511811023623" header="0.31496062992125984" footer="0.15748031496062992"/>
  <pageSetup fitToHeight="4" fitToWidth="1" horizontalDpi="600" verticalDpi="600" orientation="portrait" paperSize="9" scale="86" r:id="rId1"/>
  <rowBreaks count="3" manualBreakCount="3">
    <brk id="33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F24" sqref="F24"/>
    </sheetView>
  </sheetViews>
  <sheetFormatPr defaultColWidth="7.09765625" defaultRowHeight="15"/>
  <cols>
    <col min="1" max="1" width="49.09765625" style="18" customWidth="1"/>
    <col min="2" max="2" width="15.796875" style="18" customWidth="1"/>
    <col min="3" max="3" width="9.59765625" style="18" customWidth="1"/>
    <col min="4" max="5" width="9.59765625" style="18" hidden="1" customWidth="1"/>
    <col min="6" max="16384" width="7.09765625" style="18" customWidth="1"/>
  </cols>
  <sheetData>
    <row r="1" s="17" customFormat="1" ht="15">
      <c r="B1" s="16" t="s">
        <v>380</v>
      </c>
    </row>
    <row r="2" s="17" customFormat="1" ht="15">
      <c r="B2" s="19" t="s">
        <v>437</v>
      </c>
    </row>
    <row r="3" s="17" customFormat="1" ht="15">
      <c r="B3" s="19" t="s">
        <v>386</v>
      </c>
    </row>
    <row r="4" s="17" customFormat="1" ht="15">
      <c r="B4" s="19" t="s">
        <v>131</v>
      </c>
    </row>
    <row r="5" spans="2:3" s="17" customFormat="1" ht="15">
      <c r="B5" s="204" t="s">
        <v>92</v>
      </c>
      <c r="C5" s="204"/>
    </row>
    <row r="6" spans="2:5" s="17" customFormat="1" ht="15">
      <c r="B6" s="159" t="s">
        <v>438</v>
      </c>
      <c r="C6" s="125"/>
      <c r="D6" s="125"/>
      <c r="E6" s="125"/>
    </row>
    <row r="7" ht="12.75">
      <c r="B7" s="20"/>
    </row>
    <row r="9" spans="1:3" ht="20.25" customHeight="1">
      <c r="A9" s="175" t="s">
        <v>328</v>
      </c>
      <c r="B9" s="175"/>
      <c r="C9" s="175"/>
    </row>
    <row r="10" spans="1:3" ht="20.25" customHeight="1">
      <c r="A10" s="175" t="s">
        <v>323</v>
      </c>
      <c r="B10" s="175"/>
      <c r="C10" s="175"/>
    </row>
    <row r="11" spans="1:3" ht="20.25" customHeight="1">
      <c r="A11" s="175" t="s">
        <v>329</v>
      </c>
      <c r="B11" s="175"/>
      <c r="C11" s="175"/>
    </row>
    <row r="12" spans="1:3" ht="20.25" customHeight="1">
      <c r="A12" s="175" t="s">
        <v>330</v>
      </c>
      <c r="B12" s="175"/>
      <c r="C12" s="175"/>
    </row>
    <row r="13" spans="1:4" ht="20.25">
      <c r="A13" s="175" t="s">
        <v>408</v>
      </c>
      <c r="B13" s="175"/>
      <c r="C13" s="175"/>
      <c r="D13" s="78"/>
    </row>
    <row r="14" spans="1:4" ht="12.75">
      <c r="A14" s="173"/>
      <c r="B14" s="173"/>
      <c r="C14" s="173"/>
      <c r="D14" s="78"/>
    </row>
    <row r="15" spans="1:5" ht="25.5">
      <c r="A15" s="21" t="s">
        <v>2</v>
      </c>
      <c r="B15" s="21" t="s">
        <v>132</v>
      </c>
      <c r="C15" s="21" t="s">
        <v>418</v>
      </c>
      <c r="D15" s="21" t="s">
        <v>415</v>
      </c>
      <c r="E15" s="21" t="s">
        <v>416</v>
      </c>
    </row>
    <row r="16" spans="1:5" s="87" customFormat="1" ht="15.75">
      <c r="A16" s="3" t="s">
        <v>340</v>
      </c>
      <c r="B16" s="86"/>
      <c r="C16" s="109">
        <f aca="true" t="shared" si="0" ref="C16:E17">C17</f>
        <v>3904.6199999999953</v>
      </c>
      <c r="D16" s="109">
        <f t="shared" si="0"/>
        <v>-2977.5</v>
      </c>
      <c r="E16" s="109">
        <f t="shared" si="0"/>
        <v>-9495.900000000009</v>
      </c>
    </row>
    <row r="17" spans="1:5" ht="31.5">
      <c r="A17" s="3" t="s">
        <v>341</v>
      </c>
      <c r="B17" s="111" t="s">
        <v>342</v>
      </c>
      <c r="C17" s="91">
        <f t="shared" si="0"/>
        <v>3904.6199999999953</v>
      </c>
      <c r="D17" s="91">
        <f t="shared" si="0"/>
        <v>-2977.5</v>
      </c>
      <c r="E17" s="91">
        <f t="shared" si="0"/>
        <v>-9495.900000000009</v>
      </c>
    </row>
    <row r="18" spans="1:5" ht="31.5">
      <c r="A18" s="7" t="s">
        <v>344</v>
      </c>
      <c r="B18" s="4" t="s">
        <v>343</v>
      </c>
      <c r="C18" s="92">
        <f>C19+C23</f>
        <v>3904.6199999999953</v>
      </c>
      <c r="D18" s="92">
        <f>D19+D23</f>
        <v>-2977.5</v>
      </c>
      <c r="E18" s="92">
        <f>E19+E23</f>
        <v>-9495.900000000009</v>
      </c>
    </row>
    <row r="19" spans="1:5" ht="15.75">
      <c r="A19" s="7" t="s">
        <v>308</v>
      </c>
      <c r="B19" s="4" t="s">
        <v>309</v>
      </c>
      <c r="C19" s="92">
        <f>C20</f>
        <v>-72089.40000000001</v>
      </c>
      <c r="D19" s="92">
        <f aca="true" t="shared" si="1" ref="D19:E21">D20</f>
        <v>-69606.7</v>
      </c>
      <c r="E19" s="92">
        <f t="shared" si="1"/>
        <v>-77715.1</v>
      </c>
    </row>
    <row r="20" spans="1:5" ht="15.75">
      <c r="A20" s="7" t="s">
        <v>310</v>
      </c>
      <c r="B20" s="4" t="s">
        <v>311</v>
      </c>
      <c r="C20" s="92">
        <f>C21</f>
        <v>-72089.40000000001</v>
      </c>
      <c r="D20" s="92">
        <f t="shared" si="1"/>
        <v>-69606.7</v>
      </c>
      <c r="E20" s="92">
        <f t="shared" si="1"/>
        <v>-77715.1</v>
      </c>
    </row>
    <row r="21" spans="1:5" ht="15.75">
      <c r="A21" s="7" t="s">
        <v>312</v>
      </c>
      <c r="B21" s="4" t="s">
        <v>313</v>
      </c>
      <c r="C21" s="92">
        <f>C22</f>
        <v>-72089.40000000001</v>
      </c>
      <c r="D21" s="92">
        <f t="shared" si="1"/>
        <v>-69606.7</v>
      </c>
      <c r="E21" s="92">
        <f t="shared" si="1"/>
        <v>-77715.1</v>
      </c>
    </row>
    <row r="22" spans="1:5" ht="45.75" customHeight="1">
      <c r="A22" s="7" t="s">
        <v>353</v>
      </c>
      <c r="B22" s="4" t="s">
        <v>314</v>
      </c>
      <c r="C22" s="92">
        <f>-Доходы!C88</f>
        <v>-72089.40000000001</v>
      </c>
      <c r="D22" s="92">
        <f>-Доходы!D88</f>
        <v>-69606.7</v>
      </c>
      <c r="E22" s="92">
        <f>-Доходы!E88</f>
        <v>-77715.1</v>
      </c>
    </row>
    <row r="23" spans="1:5" ht="15.75">
      <c r="A23" s="7" t="s">
        <v>315</v>
      </c>
      <c r="B23" s="4" t="s">
        <v>316</v>
      </c>
      <c r="C23" s="92">
        <f>C24</f>
        <v>75994.02</v>
      </c>
      <c r="D23" s="92">
        <f aca="true" t="shared" si="2" ref="D23:E25">D24</f>
        <v>66629.2</v>
      </c>
      <c r="E23" s="92">
        <f t="shared" si="2"/>
        <v>68219.2</v>
      </c>
    </row>
    <row r="24" spans="1:5" ht="15.75">
      <c r="A24" s="7" t="s">
        <v>317</v>
      </c>
      <c r="B24" s="4" t="s">
        <v>318</v>
      </c>
      <c r="C24" s="92">
        <f>C25</f>
        <v>75994.02</v>
      </c>
      <c r="D24" s="92">
        <f t="shared" si="2"/>
        <v>66629.2</v>
      </c>
      <c r="E24" s="92">
        <f t="shared" si="2"/>
        <v>68219.2</v>
      </c>
    </row>
    <row r="25" spans="1:5" ht="15.75">
      <c r="A25" s="7" t="s">
        <v>319</v>
      </c>
      <c r="B25" s="4" t="s">
        <v>320</v>
      </c>
      <c r="C25" s="92">
        <f>C26</f>
        <v>75994.02</v>
      </c>
      <c r="D25" s="92">
        <f t="shared" si="2"/>
        <v>66629.2</v>
      </c>
      <c r="E25" s="92">
        <f t="shared" si="2"/>
        <v>68219.2</v>
      </c>
    </row>
    <row r="26" spans="1:5" ht="45.75" customHeight="1">
      <c r="A26" s="7" t="s">
        <v>354</v>
      </c>
      <c r="B26" s="4" t="s">
        <v>321</v>
      </c>
      <c r="C26" s="92">
        <f>'Разделы, подразделы, ЦС'!F127</f>
        <v>75994.02</v>
      </c>
      <c r="D26" s="92">
        <f>'Разделы, подразделы, ЦС'!G127</f>
        <v>66629.2</v>
      </c>
      <c r="E26" s="92">
        <f>'Разделы, подразделы, ЦС'!H127</f>
        <v>68219.2</v>
      </c>
    </row>
    <row r="27" spans="1:5" ht="47.25" hidden="1">
      <c r="A27" s="3" t="s">
        <v>147</v>
      </c>
      <c r="B27" s="4" t="s">
        <v>148</v>
      </c>
      <c r="C27" s="79">
        <v>0</v>
      </c>
      <c r="D27" s="79">
        <v>0</v>
      </c>
      <c r="E27" s="79">
        <v>0</v>
      </c>
    </row>
    <row r="28" spans="1:5" ht="51" customHeight="1" hidden="1">
      <c r="A28" s="5" t="s">
        <v>149</v>
      </c>
      <c r="B28" s="4" t="s">
        <v>150</v>
      </c>
      <c r="C28" s="80">
        <v>0</v>
      </c>
      <c r="D28" s="80">
        <v>0</v>
      </c>
      <c r="E28" s="80">
        <v>0</v>
      </c>
    </row>
    <row r="29" spans="1:5" ht="44.25" customHeight="1" hidden="1">
      <c r="A29" s="5" t="s">
        <v>151</v>
      </c>
      <c r="B29" s="4" t="s">
        <v>152</v>
      </c>
      <c r="C29" s="80">
        <v>0</v>
      </c>
      <c r="D29" s="80">
        <v>0</v>
      </c>
      <c r="E29" s="80">
        <v>0</v>
      </c>
    </row>
    <row r="30" spans="1:5" ht="31.5" hidden="1">
      <c r="A30" s="5" t="s">
        <v>153</v>
      </c>
      <c r="B30" s="4" t="s">
        <v>154</v>
      </c>
      <c r="C30" s="80">
        <v>0</v>
      </c>
      <c r="D30" s="80">
        <v>0</v>
      </c>
      <c r="E30" s="80">
        <v>0</v>
      </c>
    </row>
    <row r="31" spans="1:5" ht="31.5" hidden="1">
      <c r="A31" s="3" t="s">
        <v>155</v>
      </c>
      <c r="B31" s="4" t="s">
        <v>156</v>
      </c>
      <c r="C31" s="79">
        <v>0</v>
      </c>
      <c r="D31" s="79">
        <v>0</v>
      </c>
      <c r="E31" s="79">
        <v>0</v>
      </c>
    </row>
    <row r="32" spans="1:5" ht="31.5" hidden="1">
      <c r="A32" s="5" t="s">
        <v>157</v>
      </c>
      <c r="B32" s="4" t="s">
        <v>158</v>
      </c>
      <c r="C32" s="80">
        <v>0</v>
      </c>
      <c r="D32" s="80">
        <v>0</v>
      </c>
      <c r="E32" s="80">
        <v>0</v>
      </c>
    </row>
    <row r="33" spans="1:5" ht="31.5" hidden="1">
      <c r="A33" s="5" t="s">
        <v>159</v>
      </c>
      <c r="B33" s="4" t="s">
        <v>160</v>
      </c>
      <c r="C33" s="80">
        <v>0</v>
      </c>
      <c r="D33" s="80">
        <v>0</v>
      </c>
      <c r="E33" s="80">
        <v>0</v>
      </c>
    </row>
    <row r="37" spans="3:5" ht="12.75">
      <c r="C37" s="28"/>
      <c r="D37" s="28"/>
      <c r="E37" s="28"/>
    </row>
  </sheetData>
  <sheetProtection/>
  <mergeCells count="7">
    <mergeCell ref="A14:C14"/>
    <mergeCell ref="A9:C9"/>
    <mergeCell ref="A10:C10"/>
    <mergeCell ref="B5:C5"/>
    <mergeCell ref="A13:C13"/>
    <mergeCell ref="A11:C11"/>
    <mergeCell ref="A12:C12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2018-10-24T19:49:26Z</cp:lastPrinted>
  <dcterms:created xsi:type="dcterms:W3CDTF">2006-02-14T14:57:27Z</dcterms:created>
  <dcterms:modified xsi:type="dcterms:W3CDTF">2018-11-22T10:55:24Z</dcterms:modified>
  <cp:category/>
  <cp:version/>
  <cp:contentType/>
  <cp:contentStatus/>
</cp:coreProperties>
</file>