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515" tabRatio="729" activeTab="2"/>
  </bookViews>
  <sheets>
    <sheet name="Доходы" sheetId="1" r:id="rId1"/>
    <sheet name="Ведомственная" sheetId="2" r:id="rId2"/>
    <sheet name="Разделы, подразделы, ЦС, группы" sheetId="3" r:id="rId3"/>
    <sheet name="Разделы, подразделы" sheetId="4" r:id="rId4"/>
    <sheet name="Источники" sheetId="5" r:id="rId5"/>
  </sheets>
  <definedNames>
    <definedName name="_ftn1" localSheetId="1">'Ведомственная'!$B$35</definedName>
    <definedName name="_ftn1" localSheetId="0">'Доходы'!$B$45</definedName>
    <definedName name="_ftn1" localSheetId="4">'Источники'!#REF!</definedName>
    <definedName name="_ftn1" localSheetId="3">'Разделы, подразделы'!#REF!</definedName>
    <definedName name="_ftn1" localSheetId="2">'Разделы, подразделы, ЦС, группы'!#REF!</definedName>
    <definedName name="_ftnref1" localSheetId="1">'Ведомственная'!$B$32</definedName>
    <definedName name="_ftnref1" localSheetId="0">'Доходы'!$B$42</definedName>
    <definedName name="_ftnref1" localSheetId="4">'Источники'!$B$29</definedName>
    <definedName name="_ftnref1" localSheetId="3">'Разделы, подразделы'!$B$27</definedName>
    <definedName name="_ftnref1" localSheetId="2">'Разделы, подразделы, ЦС, группы'!$B$27</definedName>
  </definedNames>
  <calcPr fullCalcOnLoad="1"/>
</workbook>
</file>

<file path=xl/sharedStrings.xml><?xml version="1.0" encoding="utf-8"?>
<sst xmlns="http://schemas.openxmlformats.org/spreadsheetml/2006/main" count="1415" uniqueCount="399">
  <si>
    <t>Номер</t>
  </si>
  <si>
    <t>Наименование</t>
  </si>
  <si>
    <t xml:space="preserve"> Код раздела и подраз дела</t>
  </si>
  <si>
    <t>Код целевой статьи</t>
  </si>
  <si>
    <t>I</t>
  </si>
  <si>
    <t>Муниципальный Совет МО Коломна</t>
  </si>
  <si>
    <t>1</t>
  </si>
  <si>
    <t>Общегосударственные вопросы</t>
  </si>
  <si>
    <t>990</t>
  </si>
  <si>
    <t>0100</t>
  </si>
  <si>
    <t>1.1</t>
  </si>
  <si>
    <t>0102</t>
  </si>
  <si>
    <t>1.1.1</t>
  </si>
  <si>
    <t>Расходы на содержание главы муниципального образования</t>
  </si>
  <si>
    <t>1.2</t>
  </si>
  <si>
    <t>0103</t>
  </si>
  <si>
    <t>1.2.1</t>
  </si>
  <si>
    <t>Расходы на содержание и обеспечение деятельности центрального аппарата законодательной (представительной) власти местного самоуправления</t>
  </si>
  <si>
    <t>Другие общегосударственные вопросы</t>
  </si>
  <si>
    <t>II</t>
  </si>
  <si>
    <t>Местная администрация МО Коломна</t>
  </si>
  <si>
    <t>2</t>
  </si>
  <si>
    <t>901</t>
  </si>
  <si>
    <t>2.1</t>
  </si>
  <si>
    <t>0104</t>
  </si>
  <si>
    <t>2.1.1</t>
  </si>
  <si>
    <t>Расходы на содержание главы исполнительной власти местного самоуправления</t>
  </si>
  <si>
    <t>2.1.2</t>
  </si>
  <si>
    <t>Расходы на содержание муниципальных служащих исполнительного органа</t>
  </si>
  <si>
    <t>3</t>
  </si>
  <si>
    <t>Национальная безопасность и правоохранительная деятельность</t>
  </si>
  <si>
    <t>0300</t>
  </si>
  <si>
    <t>3.1</t>
  </si>
  <si>
    <t>0309</t>
  </si>
  <si>
    <t>3.1.1</t>
  </si>
  <si>
    <t>4</t>
  </si>
  <si>
    <t>4.1</t>
  </si>
  <si>
    <t>5</t>
  </si>
  <si>
    <t>5.1</t>
  </si>
  <si>
    <t>0800</t>
  </si>
  <si>
    <t>Периодическая печать и издательства</t>
  </si>
  <si>
    <t>Социальная политика</t>
  </si>
  <si>
    <t>1000</t>
  </si>
  <si>
    <t>Охрана семьи и детства</t>
  </si>
  <si>
    <t>1004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</si>
  <si>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</si>
  <si>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</si>
  <si>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0314</t>
  </si>
  <si>
    <t>Другие вопросы в области национальной безопасности и правоохранительной деятельности</t>
  </si>
  <si>
    <t>3.2</t>
  </si>
  <si>
    <t>3.2.1</t>
  </si>
  <si>
    <t>3.2.2</t>
  </si>
  <si>
    <t>3.2.3</t>
  </si>
  <si>
    <t>0500</t>
  </si>
  <si>
    <t>Жилищно-коммунальное хозяйство</t>
  </si>
  <si>
    <t>0801</t>
  </si>
  <si>
    <t>6</t>
  </si>
  <si>
    <t>6.1</t>
  </si>
  <si>
    <t>Культура</t>
  </si>
  <si>
    <t>8.1</t>
  </si>
  <si>
    <t>8.1.1</t>
  </si>
  <si>
    <t xml:space="preserve">Образование </t>
  </si>
  <si>
    <t>0700</t>
  </si>
  <si>
    <t>Благоустройство</t>
  </si>
  <si>
    <t>0503</t>
  </si>
  <si>
    <t>8</t>
  </si>
  <si>
    <t>9.1</t>
  </si>
  <si>
    <t>7</t>
  </si>
  <si>
    <t>7.1</t>
  </si>
  <si>
    <t>7.1.1</t>
  </si>
  <si>
    <t>9</t>
  </si>
  <si>
    <t>10.1</t>
  </si>
  <si>
    <t>10.1.1</t>
  </si>
  <si>
    <t>0600</t>
  </si>
  <si>
    <t>0605</t>
  </si>
  <si>
    <t>10</t>
  </si>
  <si>
    <t>Другие вопросы в области охраны окружающей среды</t>
  </si>
  <si>
    <t>Охрана окружающей среды</t>
  </si>
  <si>
    <t>0113</t>
  </si>
  <si>
    <t>4.1.1</t>
  </si>
  <si>
    <t>1202</t>
  </si>
  <si>
    <t>Средства массовой информации</t>
  </si>
  <si>
    <t>1200</t>
  </si>
  <si>
    <t>Культура, кинематография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</si>
  <si>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</si>
  <si>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</si>
  <si>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муниципальный округ Коломна</t>
  </si>
  <si>
    <t xml:space="preserve">муниципального образования </t>
  </si>
  <si>
    <t xml:space="preserve">Формирование и размещение муниципального заказа </t>
  </si>
  <si>
    <t>5.1.1</t>
  </si>
  <si>
    <t>Участие в мероприятиях по охране окружающей среды в границах муниципального образования</t>
  </si>
  <si>
    <t xml:space="preserve">Благоустройство территории муниципального образования </t>
  </si>
  <si>
    <t>3.2.4</t>
  </si>
  <si>
    <t>Резервные фонды</t>
  </si>
  <si>
    <t>Резервный фонд местной администрации</t>
  </si>
  <si>
    <t>2.3</t>
  </si>
  <si>
    <t>2.3.1</t>
  </si>
  <si>
    <t>0111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</si>
  <si>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</si>
  <si>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</si>
  <si>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0709</t>
  </si>
  <si>
    <t>Другие вопросы в области образования</t>
  </si>
  <si>
    <t>0107</t>
  </si>
  <si>
    <t>Иные закупки товаров, работ и услуг для обеспечения государственных (муниципальных) нужд</t>
  </si>
  <si>
    <t>300</t>
  </si>
  <si>
    <t>Код вида расходов (группа)</t>
  </si>
  <si>
    <t>Содержание и обеспечение деятельности муниципальных учреждений, обеспечивающих предоставление услуг в сфере молодежной политики. МКУ "Культурно-правовой Центр "Коломенский"</t>
  </si>
  <si>
    <t>Содержание и обеспечение деятельности учреждений. МКУ "Центр социально-экономического развития муниципального округа Коломна"</t>
  </si>
  <si>
    <t>Расходы на предоставление доплат к пенсии лицам, замещавшим муниципальные должности и должности муниципальной службы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</si>
  <si>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</si>
  <si>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</si>
  <si>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</si>
  <si>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</si>
  <si>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</si>
  <si>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800</t>
  </si>
  <si>
    <t>Иные бюджетные ассигнования</t>
  </si>
  <si>
    <t>2.1.3</t>
  </si>
  <si>
    <t>Члены избирательной комиссии</t>
  </si>
  <si>
    <t>Физическая культура и спорт</t>
  </si>
  <si>
    <t>1101</t>
  </si>
  <si>
    <t>1100</t>
  </si>
  <si>
    <t>1.2.2</t>
  </si>
  <si>
    <t>2.2</t>
  </si>
  <si>
    <t>2.2.1</t>
  </si>
  <si>
    <t>Ведомственная целевая программа по благоустройству территории муниципального образования</t>
  </si>
  <si>
    <t>6.1.1</t>
  </si>
  <si>
    <t>9.1.1</t>
  </si>
  <si>
    <t>1.3</t>
  </si>
  <si>
    <t>1.3.1</t>
  </si>
  <si>
    <t>1.3.2</t>
  </si>
  <si>
    <t>2.2.2</t>
  </si>
  <si>
    <t>2.2.3</t>
  </si>
  <si>
    <t>2.2.4</t>
  </si>
  <si>
    <t>Муниципальная программа по благоустройству территории муниципального образования</t>
  </si>
  <si>
    <t>Расходы по  осуществлению благоустройства территории муниципального образования за счет субсидии из бюджета Санкт-Петербурга</t>
  </si>
  <si>
    <t>0020100010</t>
  </si>
  <si>
    <t>0020200020</t>
  </si>
  <si>
    <t>0020400040</t>
  </si>
  <si>
    <t>0020500050</t>
  </si>
  <si>
    <t>0020300030</t>
  </si>
  <si>
    <t>4500100200</t>
  </si>
  <si>
    <t>4310100461</t>
  </si>
  <si>
    <t>4100100170</t>
  </si>
  <si>
    <t>5050100230</t>
  </si>
  <si>
    <t>0700100060</t>
  </si>
  <si>
    <t>Закупка товаров, работ и услуг для обеспечения государственных (муниципальных) нужд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</si>
  <si>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</si>
  <si>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благоустройство территории муниципального образования, софинансируемые за счет средств местного бюджета</t>
  </si>
  <si>
    <t xml:space="preserve">Физическая культура </t>
  </si>
  <si>
    <t>00200G0850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</si>
  <si>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</si>
  <si>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 xml:space="preserve">Расходы на исполнение государственного полномочия по организации и осуществлению деятельности по опеке 
и попечительству за счет субвенций из бюджета Санкт-Петербурга
</t>
  </si>
  <si>
    <t>51100G0870</t>
  </si>
  <si>
    <t>51100G0860</t>
  </si>
  <si>
    <t xml:space="preserve"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
</t>
  </si>
  <si>
    <t>51100G0850</t>
  </si>
  <si>
    <t>1.4</t>
  </si>
  <si>
    <t>1.5</t>
  </si>
  <si>
    <t>1.6</t>
  </si>
  <si>
    <t>1.8.1</t>
  </si>
  <si>
    <t>1.8.3</t>
  </si>
  <si>
    <t>1.8.4</t>
  </si>
  <si>
    <t>3.1.2</t>
  </si>
  <si>
    <t>3.1.2.1</t>
  </si>
  <si>
    <t>3.1.2.2</t>
  </si>
  <si>
    <t>5.2.1</t>
  </si>
  <si>
    <t>5.3.1</t>
  </si>
  <si>
    <t>8.1.2</t>
  </si>
  <si>
    <t>муниципального образования муниципальный округ Коломна</t>
  </si>
  <si>
    <t>Код главного распоря-дителя бюджетных средств</t>
  </si>
  <si>
    <t>Ведомственная структура расходов бюджета</t>
  </si>
  <si>
    <t>Расходы на исполнение государственных полномочий по выплате денежных средств на содержание ребенка в семье опекуна 
и приемной семье за счет субвенций из бюджета Санкт-Петербурга</t>
  </si>
  <si>
    <t>Распределение бюджетных ассигнований бюджета</t>
  </si>
  <si>
    <t>5.3.2</t>
  </si>
  <si>
    <t>Муниципальная программа по организации и проведению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</t>
  </si>
  <si>
    <t>Муниципальная программа по проведению работ по военно-патриотическому воспитанию граждан, проживающих на территории муниципального образования муниципальный округ Коломна</t>
  </si>
  <si>
    <t>Муниципальная программа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МО Коломна</t>
  </si>
  <si>
    <t>1001</t>
  </si>
  <si>
    <t>Пенсионное обеспечение</t>
  </si>
  <si>
    <t>Муниципальная программа по участию в деятельности по профилактике правонарушений на территории МО Коломна</t>
  </si>
  <si>
    <t>Ведомственная целевая программа по проведению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</si>
  <si>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Ведомственная целевая программа по осуществлению защиты прав потребителей</t>
  </si>
  <si>
    <t>Ведомственная целевая программа по организации и проведению местных и участию в организации и проведении городских праздничных и иных зрелищных мероприятий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</si>
  <si>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</si>
  <si>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Ведомственная целевая программа по профилактике дорожно-транспортного травматизма на территории МО Коломна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</si>
  <si>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</si>
  <si>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Ведомственная целевая программа по информированию населения через средства массовой информации о деятельности муниципального образования</t>
  </si>
  <si>
    <t xml:space="preserve"> Код раздела и подраздела</t>
  </si>
  <si>
    <t>7.2</t>
  </si>
  <si>
    <t>0412</t>
  </si>
  <si>
    <t>Муниципальная программа «Содействие развитию малого бизнеса на территории муниципального образования муниципальный округ Коломна»</t>
  </si>
  <si>
    <t>7.2.1</t>
  </si>
  <si>
    <t>6.2</t>
  </si>
  <si>
    <t>8.2</t>
  </si>
  <si>
    <t>Муниципальная программа по благоустройству территории МО Коломна</t>
  </si>
  <si>
    <t>Муниципальная программа «Военно-патриотическое воспитание граждан муниципального образования муниципальный округ Коломна»</t>
  </si>
  <si>
    <t>Муниципальная программа «Проведение подготовки и обучения неработающего населения  муниципального образования муниципальный округ Коломна способам защиты и действиям в чрезвычайных ситуациях»</t>
  </si>
  <si>
    <t>Муниципальная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Коломна»</t>
  </si>
  <si>
    <t>Муниципальная программа «Организация и проведение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</t>
  </si>
  <si>
    <t>Муниципальная программа «Осуществление защиты прав потребителей на территории муниципального образования муниципальный округ Коломна»</t>
  </si>
  <si>
    <t>Муниципальная программа «Участие в мероприятиях по охране окружающей среды в границах муниципального образования муниципальный округ Коломна»</t>
  </si>
  <si>
    <t>Муниципальная программа «Участие в деятельности по профилактике правонарушений на территории муниципального образования муниципальный округ Коломна»</t>
  </si>
  <si>
    <t>Муниципальная программа «Организация и проведение местных и участие в организации и проведении городских праздничных и иных зрелищных мероприятий»</t>
  </si>
  <si>
    <t>Муниципальная программа «Информирование населения через средства массовой информации о деятельности муниципального образования муниципальный округ Коломна»</t>
  </si>
  <si>
    <t>Муниципальная программа «Участие в профилактике терроризма и экстремизма, а также в минимизации и (или) ликвидации последствий их проявлений на территории муниципального образования муниципальный округ Коломна»</t>
  </si>
  <si>
    <t>5050100210</t>
  </si>
  <si>
    <t>8.3</t>
  </si>
  <si>
    <t>1003</t>
  </si>
  <si>
    <t>Социальное обеспечение населения</t>
  </si>
  <si>
    <t>Другие вопросы в области культуры, кинематографии</t>
  </si>
  <si>
    <t>8.2.1</t>
  </si>
  <si>
    <t>0804</t>
  </si>
  <si>
    <t>6.2.1</t>
  </si>
  <si>
    <t>Расходы на предоставление доплаты к пенсии за выслугу лет лицам, замещавшим муниципальные должности и должности муниципальной службы</t>
  </si>
  <si>
    <t>Расходы на предоставление доплаты к пенсии за стаж лицам, замещавшим муниципальные должности и должности муниципальной службы</t>
  </si>
  <si>
    <t>муниципального образования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</si>
  <si>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</si>
  <si>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</si>
  <si>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по разделам, подразделам, целевым статьям и группам видов расходов</t>
  </si>
  <si>
    <t>Муниципальная программа «Проведение подготовки и обучения неработающего населения муниципального образования муниципальный округ Коломна способам защиты и действиям в чрезвычайных ситуациях»</t>
  </si>
  <si>
    <t>Муниципальная программа «Организация и проведение физкультурно-оздоровительных мероприятий и спортивных мероприятий для жителей, проживающих на территории муниципального образования муниципальный округ Коломна»</t>
  </si>
  <si>
    <t>Содержание и обеспечение деятельности учреждений. МКУ «Культурно-правовой Центр «Коломенский»</t>
  </si>
  <si>
    <t>Содержание и обеспечение деятельности учреждений. МКУ «Центр социально-экономического развития муниципального округа Коломна»</t>
  </si>
  <si>
    <t>Муниципальная программа «Организация и проведение досуговых мероприятий для жителей муниципального образования муниципальный округ Коломна»</t>
  </si>
  <si>
    <t xml:space="preserve">Муниципальная программа «Участие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МО Коломна» </t>
  </si>
  <si>
    <t>по разделам и подразделам классификации расходов бюджетов</t>
  </si>
  <si>
    <t>8.3.1</t>
  </si>
  <si>
    <t>8.3.2</t>
  </si>
  <si>
    <t>09200G0100</t>
  </si>
  <si>
    <t>5.1.2</t>
  </si>
  <si>
    <t>5.1.3</t>
  </si>
  <si>
    <t>4.1.2</t>
  </si>
  <si>
    <t>4.1.3</t>
  </si>
  <si>
    <t>Приложение № 3</t>
  </si>
  <si>
    <t>2024 год</t>
  </si>
  <si>
    <t>2025 год</t>
  </si>
  <si>
    <t>Национальная экономика</t>
  </si>
  <si>
    <t>0400</t>
  </si>
  <si>
    <t>Общеэкономические вопросы</t>
  </si>
  <si>
    <t>0401</t>
  </si>
  <si>
    <t>Профессиональная подготовка, переподготовка и повышение квалификации</t>
  </si>
  <si>
    <t>4280100180</t>
  </si>
  <si>
    <t>Условно утвержденные расходы</t>
  </si>
  <si>
    <t>7.2.2</t>
  </si>
  <si>
    <t>7.2.3</t>
  </si>
  <si>
    <t>9.2</t>
  </si>
  <si>
    <t>9.2.1</t>
  </si>
  <si>
    <t>9.3</t>
  </si>
  <si>
    <t>9.3.1</t>
  </si>
  <si>
    <t>9.3.2</t>
  </si>
  <si>
    <t>11</t>
  </si>
  <si>
    <t>11.1</t>
  </si>
  <si>
    <t>11.1.1</t>
  </si>
  <si>
    <t>Муниципальная программа «Участие в организации и финансировании временного трудоустройства отдельных категорий граждан»</t>
  </si>
  <si>
    <t>6.2.2</t>
  </si>
  <si>
    <t>6.2.3</t>
  </si>
  <si>
    <t>2100100090</t>
  </si>
  <si>
    <t>7900500560</t>
  </si>
  <si>
    <t>5900100130</t>
  </si>
  <si>
    <t>4600100250</t>
  </si>
  <si>
    <t>8000600240</t>
  </si>
  <si>
    <t>7500100520</t>
  </si>
  <si>
    <t>7600200510</t>
  </si>
  <si>
    <t>7700300530</t>
  </si>
  <si>
    <t>7800400490</t>
  </si>
  <si>
    <t>1.2.3</t>
  </si>
  <si>
    <t>(тыс. руб.)</t>
  </si>
  <si>
    <t>Плановый период</t>
  </si>
  <si>
    <t>на 2024 год и на плановый период 2025 и 2026 годов</t>
  </si>
  <si>
    <t>2026 год</t>
  </si>
  <si>
    <t>к Решению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</si>
  <si>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</si>
  <si>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ИТОГО РАСХОДОВ</t>
  </si>
  <si>
    <t>ВСЕГО РАСХОДОВ</t>
  </si>
  <si>
    <t>Расходы на подготовку и проведение муниципальных выборов</t>
  </si>
  <si>
    <t>0020600060</t>
  </si>
  <si>
    <t>Обеспечение проведения выборов и референдумов</t>
  </si>
  <si>
    <t>0800100010</t>
  </si>
  <si>
    <t>4800300450</t>
  </si>
  <si>
    <t>4420600462</t>
  </si>
  <si>
    <t>0020700070</t>
  </si>
  <si>
    <t>2000700070</t>
  </si>
  <si>
    <t>5.1.4</t>
  </si>
  <si>
    <t>5.1.5</t>
  </si>
  <si>
    <t>4.1.4</t>
  </si>
  <si>
    <t>4.1.5</t>
  </si>
  <si>
    <t>60000SP001</t>
  </si>
  <si>
    <t>60000NP001</t>
  </si>
  <si>
    <t>60000SP002</t>
  </si>
  <si>
    <t>60000NP002</t>
  </si>
  <si>
    <t>1.7</t>
  </si>
  <si>
    <t>1.7.1</t>
  </si>
  <si>
    <t>1.7.2</t>
  </si>
  <si>
    <t>1.7.3</t>
  </si>
  <si>
    <t>Расходы на организацию благоустройства территории муниципального образования за счет субсидии из бюджета Санкт-Петербурга в рамках выполнения мероприятий программы "Петербургские дворы"</t>
  </si>
  <si>
    <t>Расходы на организацию благоустройства территории муниципального образования за счет местного бюджета в рамках выполнения мероприятий программы "Петербургские дворы"</t>
  </si>
  <si>
    <t>Расходы на осуществление работ в сфере озеленения на территории муниципального образования за счет субсидии из бюджета Санкт-Петербурга в рамках выполнения мероприятий программы "Петербургские дворы"</t>
  </si>
  <si>
    <t>Расходы на осуществление работ в сфере озеленения на территории муниципального образования за счет местного бюджета в рамках выполнения мероприятий программы "Петербургские дворы"</t>
  </si>
  <si>
    <t>(Приложение № 2)</t>
  </si>
  <si>
    <t>(от 14.11.2023 № 119)</t>
  </si>
  <si>
    <t>(Приложение № 3)</t>
  </si>
  <si>
    <t>(Приложение № 4)</t>
  </si>
  <si>
    <t>Муниципального совета</t>
  </si>
  <si>
    <t>Приложение № 1</t>
  </si>
  <si>
    <t>муниципального совета</t>
  </si>
  <si>
    <t>Доходы бюджета</t>
  </si>
  <si>
    <t xml:space="preserve"> муниципального образования муниципальный округ Коломна</t>
  </si>
  <si>
    <t>Код бюджетной классификации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</si>
  <si>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</si>
  <si>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</si>
  <si>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</si>
  <si>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</si>
  <si>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</si>
  <si>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</si>
  <si>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</si>
  <si>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182 1 01 02010 01 0000 110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</si>
  <si>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</si>
  <si>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</si>
  <si>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</si>
  <si>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</si>
  <si>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</si>
  <si>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</si>
  <si>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</si>
  <si>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901 2 02 15001 00 0000 150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</si>
  <si>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</si>
  <si>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901 2 02 15001 03 0000 150</t>
  </si>
  <si>
    <t>Субсидии бюджетам бюджетной системы Российской Федерации (межбюджетные субсидии)</t>
  </si>
  <si>
    <t>000 2 02 20000 00 0000 150</t>
  </si>
  <si>
    <t>Прочие субсидии</t>
  </si>
  <si>
    <t>000 2 02 29999 00 0000 150</t>
  </si>
  <si>
    <t xml:space="preserve">Прочие субсидии бюджетам внутригородских муниципальных образований городов федерального значения </t>
  </si>
  <si>
    <t>901 2 02 29999 03 0000 150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</si>
  <si>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</si>
  <si>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</si>
  <si>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</si>
  <si>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</si>
  <si>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внутригородских муниципальных образований городов федерального значения  на выполнение  передаваемых  полномочий субъектов Российской Федерации</t>
  </si>
  <si>
    <t>901 2 02 30024 03 0000 150</t>
  </si>
  <si>
    <t>Субвенции бюджетам внутригородских муниципальных образований Санкт-Петербурга на выполнение  отдельных государственных полномочий Санкт-Петербурга по организации и осуществлению деятельности по опеке и попечительству</t>
  </si>
  <si>
    <t>901 2 02 30024 03 0100 150</t>
  </si>
  <si>
    <t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</si>
  <si>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901 2 02 30024 03 0200 150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</si>
  <si>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</si>
  <si>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000 2 02 30027 00 0000 150</t>
  </si>
  <si>
    <t>Субвенции бюджетам внутригородских муниципальных образований городов федерального значения  на содержание ребенка, находящегося под опекой, попечительством, а также  вознаграждение, причитающееся опекуну (попечителю), приемному родителю</t>
  </si>
  <si>
    <t>901 2 02 30027 03 0000 150</t>
  </si>
  <si>
    <t>Субвенции бюджетам внутригородских муниципальных образований Санкт-Петербурга на содержание ребенка в семье опекуна и  приемной семье</t>
  </si>
  <si>
    <t>901 2 02 30027 03 0100 150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</si>
  <si>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</si>
  <si>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901 2 02 30027 03 0200 150</t>
  </si>
  <si>
    <t>ИТОГО</t>
  </si>
  <si>
    <t>Приложение № 5</t>
  </si>
  <si>
    <t>Источники финансирования дефицита бюджета</t>
  </si>
  <si>
    <t>по кодам классификации источников</t>
  </si>
  <si>
    <t>финансирования дефицита бюджета</t>
  </si>
  <si>
    <t>Источники финансирования дефицита бюджета - всего</t>
  </si>
  <si>
    <t>Источники внутреннего финансирования дефицитов бюджетов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</si>
  <si>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</si>
  <si>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</si>
  <si>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</si>
  <si>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</si>
  <si>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</si>
  <si>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</si>
  <si>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</si>
  <si>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</si>
  <si>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</si>
  <si>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</si>
  <si>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901 01 05 02 01 03 0000 510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</si>
  <si>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</si>
  <si>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</si>
  <si>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</si>
  <si>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</si>
  <si>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</si>
  <si>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</si>
  <si>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 прочих остатков  денежных средств  бюджетов внутригородских муниципальных образований городов федерального значения</t>
  </si>
  <si>
    <t>901 01 05 02 01 03 0000 610</t>
  </si>
  <si>
    <t>Дотации бюджетам на поддержку мер по обеспечению сбалансированности бюджетов</t>
  </si>
  <si>
    <t>901 2 02 15002 00 0000 150</t>
  </si>
  <si>
    <t>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</t>
  </si>
  <si>
    <t>901 2 02 15002 03 0000 150</t>
  </si>
  <si>
    <t>(Приложение № 5)</t>
  </si>
  <si>
    <t>Приложение № 4</t>
  </si>
  <si>
    <t>Приложение 2</t>
  </si>
  <si>
    <t>(Приложение № 1)</t>
  </si>
  <si>
    <t>от 19.04.2024 № 127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</si>
  <si>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</si>
  <si>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</si>
  <si>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</si>
  <si>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</si>
  <si>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</si>
  <si>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 компенсации затрат бюджетов внутригородских муниципальных образований городов федерального значения</t>
  </si>
  <si>
    <t>000 1 13 02993 03 0000 130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</si>
  <si>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</si>
  <si>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867 1 13 02993 03 0100 130</t>
  </si>
  <si>
    <t>ДОХОДЫ ОТ ОКАЗАНИЯ ПЛАТНЫХ УСЛУГ И КОМПЕНСАЦИИ ЗАТРАТ ГОСУДАРСТВА</t>
  </si>
  <si>
    <t>2.4</t>
  </si>
  <si>
    <t>2.4.1</t>
  </si>
  <si>
    <t>2.4.2</t>
  </si>
  <si>
    <t>2.4.3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</si>
</sst>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"/>
    <numFmt numFmtId="175" formatCode="[$-FC19]d\ mmmm\ yyyy\ &quot;г.&quot;"/>
    <numFmt numFmtId="176" formatCode="#,##0.0"/>
    <numFmt numFmtId="177" formatCode="0.0"/>
    <numFmt numFmtId="178" formatCode="#,##0.0_р_."/>
    <numFmt numFmtId="179" formatCode="0.0000"/>
    <numFmt numFmtId="180" formatCode="0.0;[Red]0.0"/>
    <numFmt numFmtId="181" formatCode="0.0%"/>
    <numFmt numFmtId="182" formatCode="#,##0&quot;р.&quot;"/>
    <numFmt numFmtId="183" formatCode="#,##0_ ;[Red]\-#,##0\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6"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sz val="11"/>
      <name val="Arial Cyr"/>
      <family val="0"/>
    </font>
    <font>
      <u val="single"/>
      <sz val="9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i/>
      <sz val="11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2" borderId="0" applyNumberFormat="0" applyBorder="0" applyAlignment="0" applyProtection="0"/>
    <xf numFmtId="0" fontId="31" fillId="3" borderId="1" applyNumberFormat="0" applyAlignment="0" applyProtection="0"/>
    <xf numFmtId="0" fontId="32" fillId="9" borderId="2" applyNumberFormat="0" applyAlignment="0" applyProtection="0"/>
    <xf numFmtId="0" fontId="33" fillId="9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14" borderId="7" applyNumberFormat="0" applyAlignment="0" applyProtection="0"/>
    <xf numFmtId="0" fontId="39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1" fillId="1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7" borderId="0" applyNumberFormat="0" applyBorder="0" applyAlignment="0" applyProtection="0"/>
  </cellStyleXfs>
  <cellXfs count="198">
    <xf numFmtId="0" fontId="0" fillId="0" borderId="0" xfId="0" applyAlignment="1">
      <alignment/>
    </xf>
    <xf numFmtId="0" fontId="9" fillId="0" borderId="0" xfId="54" applyFont="1">
      <alignment/>
      <protection/>
    </xf>
    <xf numFmtId="0" fontId="11" fillId="0" borderId="0" xfId="0" applyFont="1" applyAlignment="1">
      <alignment/>
    </xf>
    <xf numFmtId="0" fontId="9" fillId="0" borderId="0" xfId="53" applyNumberFormat="1" applyFont="1" applyBorder="1" applyAlignment="1">
      <alignment horizontal="left" vertical="center" wrapText="1"/>
      <protection/>
    </xf>
    <xf numFmtId="0" fontId="9" fillId="0" borderId="0" xfId="53" applyFont="1">
      <alignment/>
      <protection/>
    </xf>
    <xf numFmtId="0" fontId="9" fillId="0" borderId="0" xfId="53" applyFont="1" applyAlignment="1">
      <alignment vertical="center" wrapText="1"/>
      <protection/>
    </xf>
    <xf numFmtId="0" fontId="9" fillId="0" borderId="0" xfId="53" applyFont="1" applyAlignment="1">
      <alignment horizontal="center"/>
      <protection/>
    </xf>
    <xf numFmtId="49" fontId="14" fillId="0" borderId="10" xfId="53" applyNumberFormat="1" applyFont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center" vertical="center" wrapText="1" shrinkToFit="1"/>
      <protection/>
    </xf>
    <xf numFmtId="49" fontId="14" fillId="0" borderId="10" xfId="53" applyNumberFormat="1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left" vertical="center" wrapText="1"/>
      <protection/>
    </xf>
    <xf numFmtId="49" fontId="14" fillId="0" borderId="10" xfId="53" applyNumberFormat="1" applyFont="1" applyFill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>
      <alignment horizontal="centerContinuous"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>
      <alignment/>
      <protection/>
    </xf>
    <xf numFmtId="49" fontId="9" fillId="0" borderId="10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horizontal="center" vertical="center"/>
      <protection/>
    </xf>
    <xf numFmtId="49" fontId="9" fillId="0" borderId="10" xfId="53" applyNumberFormat="1" applyFont="1" applyBorder="1" applyAlignment="1">
      <alignment vertical="center" wrapText="1"/>
      <protection/>
    </xf>
    <xf numFmtId="0" fontId="9" fillId="0" borderId="10" xfId="0" applyFont="1" applyFill="1" applyBorder="1" applyAlignment="1">
      <alignment vertical="top" wrapText="1"/>
    </xf>
    <xf numFmtId="49" fontId="9" fillId="0" borderId="10" xfId="53" applyNumberFormat="1" applyFont="1" applyFill="1" applyBorder="1" applyAlignment="1">
      <alignment vertical="justify" wrapText="1"/>
      <protection/>
    </xf>
    <xf numFmtId="49" fontId="15" fillId="0" borderId="10" xfId="53" applyNumberFormat="1" applyFont="1" applyFill="1" applyBorder="1" applyAlignment="1">
      <alignment horizontal="left" vertical="center" wrapText="1"/>
      <protection/>
    </xf>
    <xf numFmtId="49" fontId="9" fillId="0" borderId="10" xfId="53" applyNumberFormat="1" applyFont="1" applyBorder="1" applyAlignment="1">
      <alignment horizontal="center" vertical="center" wrapText="1"/>
      <protection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49" fontId="14" fillId="0" borderId="10" xfId="53" applyNumberFormat="1" applyFont="1" applyBorder="1" applyAlignment="1">
      <alignment horizontal="center" vertical="center"/>
      <protection/>
    </xf>
    <xf numFmtId="0" fontId="9" fillId="0" borderId="10" xfId="53" applyFont="1" applyBorder="1">
      <alignment/>
      <protection/>
    </xf>
    <xf numFmtId="49" fontId="9" fillId="0" borderId="10" xfId="53" applyNumberFormat="1" applyFont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Fill="1" applyBorder="1" applyAlignment="1">
      <alignment horizontal="centerContinuous" vertical="center" wrapText="1"/>
      <protection/>
    </xf>
    <xf numFmtId="49" fontId="9" fillId="0" borderId="10" xfId="53" applyNumberFormat="1" applyFont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left" vertical="center" wrapText="1"/>
    </xf>
    <xf numFmtId="49" fontId="16" fillId="0" borderId="10" xfId="53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vertical="justify" wrapText="1"/>
    </xf>
    <xf numFmtId="0" fontId="9" fillId="0" borderId="10" xfId="0" applyFont="1" applyBorder="1" applyAlignment="1">
      <alignment vertical="top" wrapText="1"/>
    </xf>
    <xf numFmtId="49" fontId="9" fillId="0" borderId="10" xfId="53" applyNumberFormat="1" applyFont="1" applyFill="1" applyBorder="1" applyAlignment="1">
      <alignment horizontal="left" vertical="justify" wrapText="1"/>
      <protection/>
    </xf>
    <xf numFmtId="49" fontId="9" fillId="0" borderId="10" xfId="53" applyNumberFormat="1" applyFont="1" applyFill="1" applyBorder="1">
      <alignment/>
      <protection/>
    </xf>
    <xf numFmtId="49" fontId="9" fillId="0" borderId="0" xfId="53" applyNumberFormat="1" applyFont="1" applyBorder="1" applyAlignment="1">
      <alignment horizontal="center" vertical="center" wrapText="1"/>
      <protection/>
    </xf>
    <xf numFmtId="49" fontId="14" fillId="0" borderId="0" xfId="53" applyNumberFormat="1" applyFont="1" applyBorder="1" applyAlignment="1">
      <alignment horizontal="center" vertical="center" wrapText="1"/>
      <protection/>
    </xf>
    <xf numFmtId="49" fontId="9" fillId="0" borderId="0" xfId="53" applyNumberFormat="1" applyFont="1" applyBorder="1" applyAlignment="1">
      <alignment horizontal="center" vertical="center"/>
      <protection/>
    </xf>
    <xf numFmtId="49" fontId="9" fillId="0" borderId="0" xfId="53" applyNumberFormat="1" applyFont="1" applyAlignment="1">
      <alignment horizontal="center" vertical="center"/>
      <protection/>
    </xf>
    <xf numFmtId="0" fontId="9" fillId="0" borderId="10" xfId="0" applyFont="1" applyBorder="1" applyAlignment="1">
      <alignment horizontal="left" vertical="center" wrapText="1" readingOrder="1"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4" fontId="9" fillId="0" borderId="0" xfId="53" applyNumberFormat="1" applyFont="1" applyAlignment="1">
      <alignment/>
      <protection/>
    </xf>
    <xf numFmtId="4" fontId="14" fillId="0" borderId="0" xfId="53" applyNumberFormat="1" applyFont="1" applyBorder="1" applyAlignment="1">
      <alignment vertical="center"/>
      <protection/>
    </xf>
    <xf numFmtId="4" fontId="9" fillId="0" borderId="0" xfId="53" applyNumberFormat="1" applyFont="1" applyAlignment="1">
      <alignment vertical="center"/>
      <protection/>
    </xf>
    <xf numFmtId="0" fontId="9" fillId="0" borderId="10" xfId="0" applyFont="1" applyFill="1" applyBorder="1" applyAlignment="1">
      <alignment horizontal="left" vertical="top" wrapText="1"/>
    </xf>
    <xf numFmtId="49" fontId="9" fillId="18" borderId="10" xfId="53" applyNumberFormat="1" applyFont="1" applyFill="1" applyBorder="1" applyAlignment="1">
      <alignment vertical="center" wrapText="1"/>
      <protection/>
    </xf>
    <xf numFmtId="0" fontId="9" fillId="18" borderId="1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54" applyFont="1" applyFill="1">
      <alignment/>
      <protection/>
    </xf>
    <xf numFmtId="0" fontId="9" fillId="0" borderId="0" xfId="53" applyNumberFormat="1" applyFont="1" applyFill="1" applyBorder="1" applyAlignment="1">
      <alignment horizontal="left" vertical="center" wrapText="1"/>
      <protection/>
    </xf>
    <xf numFmtId="0" fontId="9" fillId="0" borderId="0" xfId="53" applyFont="1" applyFill="1" applyAlignment="1">
      <alignment vertical="center" wrapText="1"/>
      <protection/>
    </xf>
    <xf numFmtId="4" fontId="9" fillId="0" borderId="0" xfId="53" applyNumberFormat="1" applyFont="1" applyFill="1" applyAlignment="1">
      <alignment/>
      <protection/>
    </xf>
    <xf numFmtId="0" fontId="9" fillId="0" borderId="0" xfId="53" applyFont="1" applyFill="1" applyAlignment="1">
      <alignment horizontal="center"/>
      <protection/>
    </xf>
    <xf numFmtId="0" fontId="1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0" borderId="10" xfId="53" applyFont="1" applyFill="1" applyBorder="1">
      <alignment/>
      <protection/>
    </xf>
    <xf numFmtId="49" fontId="9" fillId="0" borderId="0" xfId="53" applyNumberFormat="1" applyFont="1" applyFill="1" applyBorder="1" applyAlignment="1">
      <alignment horizontal="center" vertical="center" wrapText="1"/>
      <protection/>
    </xf>
    <xf numFmtId="49" fontId="14" fillId="0" borderId="0" xfId="53" applyNumberFormat="1" applyFont="1" applyFill="1" applyBorder="1" applyAlignment="1">
      <alignment horizontal="center" vertical="center" wrapText="1"/>
      <protection/>
    </xf>
    <xf numFmtId="49" fontId="9" fillId="0" borderId="0" xfId="53" applyNumberFormat="1" applyFont="1" applyFill="1" applyBorder="1" applyAlignment="1">
      <alignment horizontal="center" vertical="center"/>
      <protection/>
    </xf>
    <xf numFmtId="49" fontId="9" fillId="0" borderId="0" xfId="53" applyNumberFormat="1" applyFont="1" applyFill="1" applyBorder="1">
      <alignment/>
      <protection/>
    </xf>
    <xf numFmtId="4" fontId="14" fillId="0" borderId="0" xfId="53" applyNumberFormat="1" applyFont="1" applyFill="1" applyBorder="1" applyAlignment="1">
      <alignment vertical="center"/>
      <protection/>
    </xf>
    <xf numFmtId="0" fontId="9" fillId="0" borderId="0" xfId="53" applyFont="1" applyFill="1">
      <alignment/>
      <protection/>
    </xf>
    <xf numFmtId="49" fontId="9" fillId="0" borderId="0" xfId="53" applyNumberFormat="1" applyFont="1" applyFill="1" applyAlignment="1">
      <alignment horizontal="center" vertical="center"/>
      <protection/>
    </xf>
    <xf numFmtId="49" fontId="9" fillId="0" borderId="0" xfId="53" applyNumberFormat="1" applyFont="1" applyFill="1">
      <alignment/>
      <protection/>
    </xf>
    <xf numFmtId="4" fontId="9" fillId="0" borderId="0" xfId="53" applyNumberFormat="1" applyFont="1" applyFill="1" applyAlignment="1">
      <alignment vertical="center"/>
      <protection/>
    </xf>
    <xf numFmtId="4" fontId="9" fillId="0" borderId="0" xfId="53" applyNumberFormat="1" applyFont="1" applyFill="1" applyAlignment="1">
      <alignment horizontal="right"/>
      <protection/>
    </xf>
    <xf numFmtId="4" fontId="14" fillId="0" borderId="0" xfId="53" applyNumberFormat="1" applyFont="1" applyFill="1" applyBorder="1" applyAlignment="1">
      <alignment horizontal="right" vertical="center"/>
      <protection/>
    </xf>
    <xf numFmtId="4" fontId="9" fillId="0" borderId="0" xfId="53" applyNumberFormat="1" applyFont="1" applyFill="1" applyAlignment="1">
      <alignment horizontal="right" vertical="center"/>
      <protection/>
    </xf>
    <xf numFmtId="0" fontId="9" fillId="0" borderId="0" xfId="0" applyFont="1" applyAlignment="1">
      <alignment wrapText="1"/>
    </xf>
    <xf numFmtId="0" fontId="10" fillId="0" borderId="0" xfId="0" applyFont="1" applyFill="1" applyAlignment="1">
      <alignment/>
    </xf>
    <xf numFmtId="0" fontId="14" fillId="0" borderId="10" xfId="0" applyFont="1" applyBorder="1" applyAlignment="1">
      <alignment vertical="top" wrapText="1"/>
    </xf>
    <xf numFmtId="49" fontId="19" fillId="0" borderId="10" xfId="53" applyNumberFormat="1" applyFont="1" applyFill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>
      <alignment horizontal="center" vertical="center" wrapText="1"/>
      <protection/>
    </xf>
    <xf numFmtId="49" fontId="18" fillId="0" borderId="10" xfId="53" applyNumberFormat="1" applyFont="1" applyFill="1" applyBorder="1" applyAlignment="1">
      <alignment horizontal="center" vertical="center"/>
      <protection/>
    </xf>
    <xf numFmtId="49" fontId="18" fillId="0" borderId="10" xfId="53" applyNumberFormat="1" applyFont="1" applyFill="1" applyBorder="1">
      <alignment/>
      <protection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49" fontId="18" fillId="0" borderId="10" xfId="53" applyNumberFormat="1" applyFont="1" applyBorder="1" applyAlignment="1">
      <alignment horizontal="center" vertical="center" wrapText="1"/>
      <protection/>
    </xf>
    <xf numFmtId="0" fontId="9" fillId="0" borderId="0" xfId="55" applyFont="1" applyAlignment="1">
      <alignment/>
      <protection/>
    </xf>
    <xf numFmtId="0" fontId="9" fillId="0" borderId="0" xfId="55" applyFont="1">
      <alignment/>
      <protection/>
    </xf>
    <xf numFmtId="0" fontId="9" fillId="0" borderId="0" xfId="55" applyFont="1" applyFill="1">
      <alignment/>
      <protection/>
    </xf>
    <xf numFmtId="176" fontId="14" fillId="0" borderId="10" xfId="53" applyNumberFormat="1" applyFont="1" applyFill="1" applyBorder="1" applyAlignment="1">
      <alignment horizontal="right" vertical="center" wrapText="1"/>
      <protection/>
    </xf>
    <xf numFmtId="176" fontId="14" fillId="0" borderId="10" xfId="53" applyNumberFormat="1" applyFont="1" applyFill="1" applyBorder="1" applyAlignment="1">
      <alignment horizontal="right" vertical="center"/>
      <protection/>
    </xf>
    <xf numFmtId="176" fontId="9" fillId="0" borderId="10" xfId="53" applyNumberFormat="1" applyFont="1" applyFill="1" applyBorder="1" applyAlignment="1">
      <alignment horizontal="right" vertical="center"/>
      <protection/>
    </xf>
    <xf numFmtId="176" fontId="19" fillId="0" borderId="10" xfId="53" applyNumberFormat="1" applyFont="1" applyFill="1" applyBorder="1" applyAlignment="1">
      <alignment horizontal="right" vertical="center"/>
      <protection/>
    </xf>
    <xf numFmtId="176" fontId="14" fillId="0" borderId="10" xfId="53" applyNumberFormat="1" applyFont="1" applyFill="1" applyBorder="1" applyAlignment="1">
      <alignment vertical="center" wrapText="1"/>
      <protection/>
    </xf>
    <xf numFmtId="176" fontId="14" fillId="0" borderId="10" xfId="53" applyNumberFormat="1" applyFont="1" applyFill="1" applyBorder="1" applyAlignment="1">
      <alignment vertical="center"/>
      <protection/>
    </xf>
    <xf numFmtId="176" fontId="9" fillId="0" borderId="10" xfId="53" applyNumberFormat="1" applyFont="1" applyFill="1" applyBorder="1" applyAlignment="1">
      <alignment vertical="center"/>
      <protection/>
    </xf>
    <xf numFmtId="176" fontId="19" fillId="0" borderId="10" xfId="53" applyNumberFormat="1" applyFont="1" applyFill="1" applyBorder="1" applyAlignment="1">
      <alignment vertical="center"/>
      <protection/>
    </xf>
    <xf numFmtId="176" fontId="9" fillId="0" borderId="10" xfId="53" applyNumberFormat="1" applyFont="1" applyBorder="1" applyAlignment="1">
      <alignment vertical="center"/>
      <protection/>
    </xf>
    <xf numFmtId="176" fontId="14" fillId="0" borderId="10" xfId="53" applyNumberFormat="1" applyFont="1" applyBorder="1" applyAlignment="1">
      <alignment vertical="center"/>
      <protection/>
    </xf>
    <xf numFmtId="49" fontId="16" fillId="0" borderId="10" xfId="53" applyNumberFormat="1" applyFont="1" applyFill="1" applyBorder="1" applyAlignment="1">
      <alignment horizontal="center" vertical="center" wrapText="1"/>
      <protection/>
    </xf>
    <xf numFmtId="0" fontId="9" fillId="0" borderId="0" xfId="53" applyFont="1" applyFill="1" applyAlignment="1">
      <alignment horizontal="left" indent="5"/>
      <protection/>
    </xf>
    <xf numFmtId="0" fontId="9" fillId="0" borderId="0" xfId="53" applyFont="1" applyFill="1" applyAlignment="1">
      <alignment horizontal="left"/>
      <protection/>
    </xf>
    <xf numFmtId="0" fontId="9" fillId="0" borderId="0" xfId="55" applyFont="1" applyAlignment="1">
      <alignment horizontal="left"/>
      <protection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 readingOrder="1"/>
    </xf>
    <xf numFmtId="0" fontId="21" fillId="0" borderId="0" xfId="54" applyFont="1" applyAlignment="1">
      <alignment horizontal="right"/>
      <protection/>
    </xf>
    <xf numFmtId="0" fontId="20" fillId="0" borderId="0" xfId="53" applyNumberFormat="1" applyFont="1" applyFill="1" applyBorder="1" applyAlignment="1">
      <alignment horizontal="center" vertical="center" wrapText="1"/>
      <protection/>
    </xf>
    <xf numFmtId="0" fontId="14" fillId="0" borderId="0" xfId="53" applyNumberFormat="1" applyFont="1" applyFill="1" applyBorder="1" applyAlignment="1">
      <alignment horizontal="center" vertical="center" wrapText="1"/>
      <protection/>
    </xf>
    <xf numFmtId="0" fontId="9" fillId="0" borderId="0" xfId="53" applyFont="1" applyFill="1" applyAlignment="1">
      <alignment horizontal="left" vertical="center"/>
      <protection/>
    </xf>
    <xf numFmtId="0" fontId="9" fillId="0" borderId="0" xfId="53" applyFont="1" applyFill="1" applyAlignment="1">
      <alignment horizontal="left" vertical="center" wrapText="1" indent="5"/>
      <protection/>
    </xf>
    <xf numFmtId="0" fontId="9" fillId="0" borderId="0" xfId="53" applyFont="1" applyFill="1" applyBorder="1" applyAlignment="1">
      <alignment horizontal="left"/>
      <protection/>
    </xf>
    <xf numFmtId="0" fontId="9" fillId="0" borderId="0" xfId="53" applyFont="1" applyFill="1" applyBorder="1" applyAlignment="1">
      <alignment horizontal="left" wrapText="1" indent="5"/>
      <protection/>
    </xf>
    <xf numFmtId="0" fontId="21" fillId="0" borderId="0" xfId="54" applyFont="1" applyFill="1" applyAlignment="1">
      <alignment horizontal="right"/>
      <protection/>
    </xf>
    <xf numFmtId="0" fontId="1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8" fillId="0" borderId="10" xfId="53" applyFont="1" applyFill="1" applyBorder="1">
      <alignment/>
      <protection/>
    </xf>
    <xf numFmtId="176" fontId="9" fillId="0" borderId="10" xfId="54" applyNumberFormat="1" applyFont="1" applyFill="1" applyBorder="1" applyAlignment="1">
      <alignment horizontal="right" vertical="center"/>
      <protection/>
    </xf>
    <xf numFmtId="49" fontId="19" fillId="0" borderId="10" xfId="53" applyNumberFormat="1" applyFont="1" applyFill="1" applyBorder="1" applyAlignment="1">
      <alignment horizontal="left" vertical="center" wrapText="1"/>
      <protection/>
    </xf>
    <xf numFmtId="49" fontId="19" fillId="0" borderId="10" xfId="53" applyNumberFormat="1" applyFont="1" applyFill="1" applyBorder="1" applyAlignment="1">
      <alignment horizontal="center" vertical="center"/>
      <protection/>
    </xf>
    <xf numFmtId="0" fontId="19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vertical="top" wrapText="1"/>
    </xf>
    <xf numFmtId="0" fontId="19" fillId="0" borderId="0" xfId="0" applyFont="1" applyAlignment="1">
      <alignment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49" fontId="22" fillId="0" borderId="0" xfId="0" applyNumberFormat="1" applyFont="1" applyFill="1" applyAlignment="1">
      <alignment wrapText="1"/>
    </xf>
    <xf numFmtId="4" fontId="9" fillId="0" borderId="0" xfId="53" applyNumberFormat="1" applyFont="1" applyFill="1" applyAlignment="1">
      <alignment horizontal="left" vertical="center"/>
      <protection/>
    </xf>
    <xf numFmtId="0" fontId="12" fillId="0" borderId="0" xfId="54" applyFont="1">
      <alignment/>
      <protection/>
    </xf>
    <xf numFmtId="4" fontId="12" fillId="0" borderId="0" xfId="54" applyNumberFormat="1" applyFont="1" applyFill="1" applyAlignment="1">
      <alignment horizontal="right"/>
      <protection/>
    </xf>
    <xf numFmtId="0" fontId="20" fillId="0" borderId="0" xfId="55" applyFont="1">
      <alignment/>
      <protection/>
    </xf>
    <xf numFmtId="0" fontId="23" fillId="0" borderId="10" xfId="54" applyFont="1" applyFill="1" applyBorder="1" applyAlignment="1">
      <alignment horizontal="left" wrapText="1"/>
      <protection/>
    </xf>
    <xf numFmtId="49" fontId="24" fillId="0" borderId="10" xfId="54" applyNumberFormat="1" applyFont="1" applyFill="1" applyBorder="1" applyAlignment="1">
      <alignment horizontal="center" vertical="center" wrapText="1"/>
      <protection/>
    </xf>
    <xf numFmtId="176" fontId="14" fillId="0" borderId="10" xfId="54" applyNumberFormat="1" applyFont="1" applyFill="1" applyBorder="1" applyAlignment="1">
      <alignment horizontal="right" vertical="center"/>
      <protection/>
    </xf>
    <xf numFmtId="0" fontId="10" fillId="0" borderId="10" xfId="54" applyFont="1" applyFill="1" applyBorder="1" applyAlignment="1">
      <alignment horizontal="left" wrapText="1"/>
      <protection/>
    </xf>
    <xf numFmtId="0" fontId="24" fillId="0" borderId="10" xfId="54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left" vertical="center" wrapText="1"/>
    </xf>
    <xf numFmtId="0" fontId="20" fillId="0" borderId="0" xfId="54" applyFont="1">
      <alignment/>
      <protection/>
    </xf>
    <xf numFmtId="0" fontId="11" fillId="0" borderId="10" xfId="0" applyFont="1" applyBorder="1" applyAlignment="1">
      <alignment horizontal="left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top" wrapText="1"/>
    </xf>
    <xf numFmtId="49" fontId="25" fillId="0" borderId="10" xfId="54" applyNumberFormat="1" applyFont="1" applyFill="1" applyBorder="1" applyAlignment="1">
      <alignment horizontal="center" vertical="center" wrapText="1"/>
      <protection/>
    </xf>
    <xf numFmtId="176" fontId="9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25" fillId="0" borderId="10" xfId="54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justify"/>
    </xf>
    <xf numFmtId="0" fontId="23" fillId="0" borderId="10" xfId="54" applyFont="1" applyBorder="1">
      <alignment/>
      <protection/>
    </xf>
    <xf numFmtId="0" fontId="26" fillId="0" borderId="10" xfId="54" applyFont="1" applyBorder="1">
      <alignment/>
      <protection/>
    </xf>
    <xf numFmtId="176" fontId="23" fillId="0" borderId="10" xfId="54" applyNumberFormat="1" applyFont="1" applyFill="1" applyBorder="1" applyAlignment="1">
      <alignment horizontal="right" vertical="center"/>
      <protection/>
    </xf>
    <xf numFmtId="0" fontId="26" fillId="0" borderId="0" xfId="54" applyFont="1">
      <alignment/>
      <protection/>
    </xf>
    <xf numFmtId="49" fontId="26" fillId="0" borderId="10" xfId="54" applyNumberFormat="1" applyFont="1" applyFill="1" applyBorder="1" applyAlignment="1">
      <alignment horizontal="center" vertical="center" wrapText="1"/>
      <protection/>
    </xf>
    <xf numFmtId="176" fontId="23" fillId="0" borderId="10" xfId="54" applyNumberFormat="1" applyFont="1" applyBorder="1" applyAlignment="1">
      <alignment horizontal="right" vertical="center"/>
      <protection/>
    </xf>
    <xf numFmtId="0" fontId="19" fillId="0" borderId="10" xfId="54" applyFont="1" applyFill="1" applyBorder="1" applyAlignment="1">
      <alignment horizontal="left" wrapText="1"/>
      <protection/>
    </xf>
    <xf numFmtId="0" fontId="27" fillId="0" borderId="10" xfId="54" applyFont="1" applyBorder="1" applyAlignment="1">
      <alignment horizontal="center" vertical="center"/>
      <protection/>
    </xf>
    <xf numFmtId="176" fontId="19" fillId="0" borderId="10" xfId="54" applyNumberFormat="1" applyFont="1" applyBorder="1" applyAlignment="1">
      <alignment horizontal="right" vertical="center"/>
      <protection/>
    </xf>
    <xf numFmtId="0" fontId="10" fillId="0" borderId="10" xfId="54" applyFont="1" applyFill="1" applyBorder="1" applyAlignment="1">
      <alignment horizontal="left" vertical="center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176" fontId="14" fillId="0" borderId="10" xfId="54" applyNumberFormat="1" applyFont="1" applyBorder="1" applyAlignment="1">
      <alignment horizontal="right" vertical="center"/>
      <protection/>
    </xf>
    <xf numFmtId="0" fontId="11" fillId="0" borderId="10" xfId="54" applyFont="1" applyFill="1" applyBorder="1" applyAlignment="1">
      <alignment horizontal="left" vertical="center" wrapText="1"/>
      <protection/>
    </xf>
    <xf numFmtId="0" fontId="28" fillId="0" borderId="10" xfId="54" applyFont="1" applyFill="1" applyBorder="1" applyAlignment="1">
      <alignment horizontal="center" vertical="center" wrapText="1"/>
      <protection/>
    </xf>
    <xf numFmtId="176" fontId="9" fillId="0" borderId="10" xfId="54" applyNumberFormat="1" applyFont="1" applyBorder="1" applyAlignment="1">
      <alignment horizontal="right" vertical="center"/>
      <protection/>
    </xf>
    <xf numFmtId="1" fontId="12" fillId="0" borderId="0" xfId="54" applyNumberFormat="1" applyFont="1">
      <alignment/>
      <protection/>
    </xf>
    <xf numFmtId="176" fontId="14" fillId="0" borderId="10" xfId="0" applyNumberFormat="1" applyFont="1" applyFill="1" applyBorder="1" applyAlignment="1">
      <alignment vertical="center"/>
    </xf>
    <xf numFmtId="4" fontId="12" fillId="0" borderId="0" xfId="54" applyNumberFormat="1" applyFont="1" applyFill="1" applyAlignment="1">
      <alignment horizontal="left"/>
      <protection/>
    </xf>
    <xf numFmtId="176" fontId="12" fillId="0" borderId="0" xfId="54" applyNumberFormat="1" applyFont="1">
      <alignment/>
      <protection/>
    </xf>
    <xf numFmtId="176" fontId="11" fillId="0" borderId="0" xfId="0" applyNumberFormat="1" applyFont="1" applyFill="1" applyAlignment="1">
      <alignment/>
    </xf>
    <xf numFmtId="3" fontId="20" fillId="0" borderId="0" xfId="54" applyNumberFormat="1" applyFont="1">
      <alignment/>
      <protection/>
    </xf>
    <xf numFmtId="0" fontId="11" fillId="0" borderId="11" xfId="0" applyFont="1" applyBorder="1" applyAlignment="1">
      <alignment horizontal="left" vertical="center" wrapText="1"/>
    </xf>
    <xf numFmtId="176" fontId="11" fillId="0" borderId="11" xfId="0" applyNumberFormat="1" applyFont="1" applyFill="1" applyBorder="1" applyAlignment="1">
      <alignment vertical="center"/>
    </xf>
    <xf numFmtId="49" fontId="12" fillId="0" borderId="13" xfId="53" applyNumberFormat="1" applyFont="1" applyBorder="1" applyAlignment="1">
      <alignment horizontal="center" vertical="center" wrapText="1" shrinkToFit="1"/>
      <protection/>
    </xf>
    <xf numFmtId="0" fontId="12" fillId="0" borderId="10" xfId="54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0" xfId="54" applyFont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12" fillId="0" borderId="14" xfId="54" applyFont="1" applyBorder="1" applyAlignment="1">
      <alignment horizontal="center" vertical="center" wrapText="1"/>
      <protection/>
    </xf>
    <xf numFmtId="0" fontId="12" fillId="0" borderId="14" xfId="0" applyFont="1" applyBorder="1" applyAlignment="1">
      <alignment vertical="center" wrapText="1"/>
    </xf>
    <xf numFmtId="49" fontId="12" fillId="0" borderId="10" xfId="53" applyNumberFormat="1" applyFont="1" applyFill="1" applyBorder="1" applyAlignment="1">
      <alignment horizontal="center" vertical="center" wrapText="1" shrinkToFit="1"/>
      <protection/>
    </xf>
    <xf numFmtId="0" fontId="5" fillId="0" borderId="10" xfId="0" applyFont="1" applyFill="1" applyBorder="1" applyAlignment="1">
      <alignment horizontal="center" vertical="center" wrapText="1"/>
    </xf>
    <xf numFmtId="49" fontId="12" fillId="0" borderId="10" xfId="53" applyNumberFormat="1" applyFont="1" applyFill="1" applyBorder="1" applyAlignment="1">
      <alignment horizontal="center" vertical="center" wrapText="1"/>
      <protection/>
    </xf>
    <xf numFmtId="0" fontId="13" fillId="0" borderId="0" xfId="53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wrapText="1"/>
    </xf>
    <xf numFmtId="0" fontId="12" fillId="0" borderId="0" xfId="53" applyNumberFormat="1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3" fillId="0" borderId="0" xfId="53" applyNumberFormat="1" applyFont="1" applyBorder="1" applyAlignment="1">
      <alignment horizontal="center" vertical="center" wrapText="1"/>
      <protection/>
    </xf>
    <xf numFmtId="0" fontId="12" fillId="0" borderId="14" xfId="53" applyNumberFormat="1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vertical="center" wrapText="1"/>
    </xf>
    <xf numFmtId="49" fontId="12" fillId="0" borderId="11" xfId="53" applyNumberFormat="1" applyFont="1" applyBorder="1" applyAlignment="1">
      <alignment horizontal="center" vertical="center" shrinkToFit="1"/>
      <protection/>
    </xf>
    <xf numFmtId="49" fontId="12" fillId="0" borderId="13" xfId="53" applyNumberFormat="1" applyFont="1" applyBorder="1" applyAlignment="1">
      <alignment horizontal="center" vertical="center" shrinkToFit="1"/>
      <protection/>
    </xf>
    <xf numFmtId="49" fontId="12" fillId="0" borderId="11" xfId="53" applyNumberFormat="1" applyFont="1" applyBorder="1" applyAlignment="1">
      <alignment horizontal="center" vertical="center" wrapText="1" shrinkToFi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9" fillId="0" borderId="0" xfId="55" applyFont="1" applyAlignment="1">
      <alignment horizontal="left"/>
      <protection/>
    </xf>
    <xf numFmtId="0" fontId="0" fillId="0" borderId="0" xfId="0" applyAlignment="1">
      <alignment/>
    </xf>
    <xf numFmtId="0" fontId="9" fillId="0" borderId="0" xfId="53" applyFont="1" applyAlignment="1">
      <alignment vertical="center" wrapText="1"/>
      <protection/>
    </xf>
    <xf numFmtId="0" fontId="11" fillId="0" borderId="0" xfId="0" applyFont="1" applyAlignment="1">
      <alignment wrapText="1"/>
    </xf>
    <xf numFmtId="0" fontId="12" fillId="0" borderId="11" xfId="54" applyFont="1" applyBorder="1" applyAlignment="1">
      <alignment horizontal="center" vertical="center" wrapText="1"/>
      <protection/>
    </xf>
    <xf numFmtId="0" fontId="12" fillId="0" borderId="13" xfId="54" applyFont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" xfId="53"/>
    <cellStyle name="Обычный_Доходы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SheetLayoutView="100" zoomScalePageLayoutView="0" workbookViewId="0" topLeftCell="A34">
      <selection activeCell="A42" sqref="A42"/>
    </sheetView>
  </sheetViews>
  <sheetFormatPr defaultColWidth="7.09765625" defaultRowHeight="15"/>
  <cols>
    <col min="1" max="1" width="53.19921875" style="123" customWidth="1"/>
    <col min="2" max="2" width="18.296875" style="123" customWidth="1"/>
    <col min="3" max="5" width="11.796875" style="124" customWidth="1"/>
    <col min="6" max="6" width="7.09765625" style="123" customWidth="1"/>
    <col min="7" max="7" width="7.19921875" style="123" customWidth="1"/>
    <col min="8" max="16384" width="7.09765625" style="123" customWidth="1"/>
  </cols>
  <sheetData>
    <row r="1" spans="1:4" ht="15">
      <c r="A1" s="1"/>
      <c r="D1" s="80" t="s">
        <v>303</v>
      </c>
    </row>
    <row r="2" spans="1:4" ht="15">
      <c r="A2" s="1"/>
      <c r="D2" s="80" t="s">
        <v>383</v>
      </c>
    </row>
    <row r="3" spans="1:4" ht="15">
      <c r="A3" s="1"/>
      <c r="D3" s="81" t="s">
        <v>270</v>
      </c>
    </row>
    <row r="4" spans="1:4" ht="15">
      <c r="A4" s="1"/>
      <c r="D4" s="81" t="s">
        <v>304</v>
      </c>
    </row>
    <row r="5" ht="15">
      <c r="D5" s="81" t="s">
        <v>215</v>
      </c>
    </row>
    <row r="6" spans="1:4" ht="15">
      <c r="A6" s="1"/>
      <c r="D6" s="81" t="s">
        <v>86</v>
      </c>
    </row>
    <row r="7" ht="15">
      <c r="D7" s="82" t="s">
        <v>384</v>
      </c>
    </row>
    <row r="8" spans="2:4" ht="12.75">
      <c r="B8" s="125"/>
      <c r="D8" s="160" t="s">
        <v>299</v>
      </c>
    </row>
    <row r="9" spans="1:5" ht="20.25">
      <c r="A9" s="173" t="s">
        <v>305</v>
      </c>
      <c r="B9" s="173"/>
      <c r="C9" s="173"/>
      <c r="D9" s="174"/>
      <c r="E9" s="174"/>
    </row>
    <row r="10" spans="1:5" ht="20.25" customHeight="1">
      <c r="A10" s="173" t="s">
        <v>306</v>
      </c>
      <c r="B10" s="173"/>
      <c r="C10" s="173"/>
      <c r="D10" s="174"/>
      <c r="E10" s="174"/>
    </row>
    <row r="11" spans="1:5" ht="20.25" customHeight="1">
      <c r="A11" s="173" t="s">
        <v>268</v>
      </c>
      <c r="B11" s="173"/>
      <c r="C11" s="173"/>
      <c r="D11" s="174"/>
      <c r="E11" s="174"/>
    </row>
    <row r="12" spans="1:5" ht="12.75">
      <c r="A12" s="175"/>
      <c r="B12" s="176"/>
      <c r="C12" s="176"/>
      <c r="D12" s="123"/>
      <c r="E12" s="101" t="s">
        <v>266</v>
      </c>
    </row>
    <row r="13" spans="1:5" ht="15.75" customHeight="1">
      <c r="A13" s="167" t="s">
        <v>1</v>
      </c>
      <c r="B13" s="167" t="s">
        <v>307</v>
      </c>
      <c r="C13" s="170" t="s">
        <v>234</v>
      </c>
      <c r="D13" s="172" t="s">
        <v>267</v>
      </c>
      <c r="E13" s="172"/>
    </row>
    <row r="14" spans="1:5" ht="12.75">
      <c r="A14" s="168"/>
      <c r="B14" s="169"/>
      <c r="C14" s="171"/>
      <c r="D14" s="99" t="s">
        <v>235</v>
      </c>
      <c r="E14" s="99" t="s">
        <v>269</v>
      </c>
    </row>
    <row r="15" spans="1:5" ht="19.5" customHeight="1">
      <c r="A15" s="126" t="s">
        <v>308</v>
      </c>
      <c r="B15" s="127" t="s">
        <v>309</v>
      </c>
      <c r="C15" s="128">
        <f>C16+C19</f>
        <v>10792.2</v>
      </c>
      <c r="D15" s="128">
        <f>D16+D19</f>
        <v>11399</v>
      </c>
      <c r="E15" s="128">
        <f>E16+E19</f>
        <v>12249</v>
      </c>
    </row>
    <row r="16" spans="1:5" ht="15.75">
      <c r="A16" s="129" t="s">
        <v>310</v>
      </c>
      <c r="B16" s="130" t="s">
        <v>311</v>
      </c>
      <c r="C16" s="128">
        <f aca="true" t="shared" si="0" ref="C16:E17">C17</f>
        <v>10614</v>
      </c>
      <c r="D16" s="128">
        <f t="shared" si="0"/>
        <v>11399</v>
      </c>
      <c r="E16" s="128">
        <f t="shared" si="0"/>
        <v>12249</v>
      </c>
    </row>
    <row r="17" spans="1:5" s="132" customFormat="1" ht="15.75">
      <c r="A17" s="131" t="s">
        <v>312</v>
      </c>
      <c r="B17" s="130" t="s">
        <v>313</v>
      </c>
      <c r="C17" s="128">
        <f t="shared" si="0"/>
        <v>10614</v>
      </c>
      <c r="D17" s="128">
        <f t="shared" si="0"/>
        <v>11399</v>
      </c>
      <c r="E17" s="128">
        <f t="shared" si="0"/>
        <v>12249</v>
      </c>
    </row>
    <row r="18" spans="1:5" s="132" customFormat="1" ht="94.5">
      <c r="A18" s="164" t="s">
        <v>314</v>
      </c>
      <c r="B18" s="134" t="s">
        <v>315</v>
      </c>
      <c r="C18" s="165">
        <v>10614</v>
      </c>
      <c r="D18" s="165">
        <v>11399</v>
      </c>
      <c r="E18" s="165">
        <v>12249</v>
      </c>
    </row>
    <row r="19" spans="1:5" s="132" customFormat="1" ht="31.5">
      <c r="A19" s="129" t="s">
        <v>394</v>
      </c>
      <c r="B19" s="153" t="s">
        <v>385</v>
      </c>
      <c r="C19" s="128">
        <f>C20</f>
        <v>178.2</v>
      </c>
      <c r="D19" s="128">
        <f aca="true" t="shared" si="1" ref="D19:E22">D20</f>
        <v>0</v>
      </c>
      <c r="E19" s="128">
        <f t="shared" si="1"/>
        <v>0</v>
      </c>
    </row>
    <row r="20" spans="1:5" s="132" customFormat="1" ht="15.75">
      <c r="A20" s="152" t="s">
        <v>386</v>
      </c>
      <c r="B20" s="153" t="s">
        <v>387</v>
      </c>
      <c r="C20" s="128">
        <f>C21</f>
        <v>178.2</v>
      </c>
      <c r="D20" s="128">
        <f t="shared" si="1"/>
        <v>0</v>
      </c>
      <c r="E20" s="128">
        <f t="shared" si="1"/>
        <v>0</v>
      </c>
    </row>
    <row r="21" spans="1:5" s="132" customFormat="1" ht="15.75">
      <c r="A21" s="152" t="s">
        <v>388</v>
      </c>
      <c r="B21" s="153" t="s">
        <v>389</v>
      </c>
      <c r="C21" s="128">
        <f>C22</f>
        <v>178.2</v>
      </c>
      <c r="D21" s="128">
        <f t="shared" si="1"/>
        <v>0</v>
      </c>
      <c r="E21" s="128">
        <f t="shared" si="1"/>
        <v>0</v>
      </c>
    </row>
    <row r="22" spans="1:5" s="132" customFormat="1" ht="31.5">
      <c r="A22" s="155" t="s">
        <v>390</v>
      </c>
      <c r="B22" s="156" t="s">
        <v>391</v>
      </c>
      <c r="C22" s="112">
        <f>C23</f>
        <v>178.2</v>
      </c>
      <c r="D22" s="112">
        <f t="shared" si="1"/>
        <v>0</v>
      </c>
      <c r="E22" s="112">
        <f t="shared" si="1"/>
        <v>0</v>
      </c>
    </row>
    <row r="23" spans="1:5" s="132" customFormat="1" ht="78.75">
      <c r="A23" s="155" t="s">
        <v>392</v>
      </c>
      <c r="B23" s="156" t="s">
        <v>393</v>
      </c>
      <c r="C23" s="112">
        <v>178.2</v>
      </c>
      <c r="D23" s="137">
        <v>0</v>
      </c>
      <c r="E23" s="137">
        <v>0</v>
      </c>
    </row>
    <row r="24" spans="1:5" s="132" customFormat="1" ht="18.75">
      <c r="A24" s="126" t="s">
        <v>316</v>
      </c>
      <c r="B24" s="130" t="s">
        <v>317</v>
      </c>
      <c r="C24" s="128">
        <f>C25</f>
        <v>80497</v>
      </c>
      <c r="D24" s="128">
        <f>D25</f>
        <v>57792.3</v>
      </c>
      <c r="E24" s="128">
        <f>E25</f>
        <v>55686.2</v>
      </c>
    </row>
    <row r="25" spans="1:5" s="132" customFormat="1" ht="47.25">
      <c r="A25" s="129" t="s">
        <v>318</v>
      </c>
      <c r="B25" s="130" t="s">
        <v>319</v>
      </c>
      <c r="C25" s="128">
        <f>C26+C34+C31</f>
        <v>80497</v>
      </c>
      <c r="D25" s="128">
        <f>D26+D34</f>
        <v>57792.3</v>
      </c>
      <c r="E25" s="128">
        <f>E26+E34</f>
        <v>55686.2</v>
      </c>
    </row>
    <row r="26" spans="1:7" s="132" customFormat="1" ht="15.75" customHeight="1">
      <c r="A26" s="131" t="s">
        <v>320</v>
      </c>
      <c r="B26" s="127" t="s">
        <v>321</v>
      </c>
      <c r="C26" s="128">
        <f>C27+C29</f>
        <v>46164</v>
      </c>
      <c r="D26" s="128">
        <f>D27+D29</f>
        <v>41072.1</v>
      </c>
      <c r="E26" s="128">
        <f>E27+E29</f>
        <v>38298.7</v>
      </c>
      <c r="G26" s="163"/>
    </row>
    <row r="27" spans="1:5" s="132" customFormat="1" ht="15.75">
      <c r="A27" s="135" t="s">
        <v>322</v>
      </c>
      <c r="B27" s="127" t="s">
        <v>323</v>
      </c>
      <c r="C27" s="128">
        <f>C28</f>
        <v>39843.7</v>
      </c>
      <c r="D27" s="128">
        <f>D28</f>
        <v>41072.1</v>
      </c>
      <c r="E27" s="128">
        <f>E28</f>
        <v>38298.7</v>
      </c>
    </row>
    <row r="28" spans="1:7" ht="47.25">
      <c r="A28" s="133" t="s">
        <v>324</v>
      </c>
      <c r="B28" s="136" t="s">
        <v>325</v>
      </c>
      <c r="C28" s="137">
        <v>39843.7</v>
      </c>
      <c r="D28" s="137">
        <v>41072.1</v>
      </c>
      <c r="E28" s="137">
        <v>38298.7</v>
      </c>
      <c r="G28" s="161"/>
    </row>
    <row r="29" spans="1:5" ht="31.5">
      <c r="A29" s="131" t="s">
        <v>376</v>
      </c>
      <c r="B29" s="127" t="s">
        <v>377</v>
      </c>
      <c r="C29" s="159">
        <f>C30</f>
        <v>6320.3</v>
      </c>
      <c r="D29" s="159">
        <f>D30</f>
        <v>0</v>
      </c>
      <c r="E29" s="159">
        <f>E30</f>
        <v>0</v>
      </c>
    </row>
    <row r="30" spans="1:5" ht="47.25">
      <c r="A30" s="133" t="s">
        <v>378</v>
      </c>
      <c r="B30" s="136" t="s">
        <v>379</v>
      </c>
      <c r="C30" s="137">
        <v>6320.3</v>
      </c>
      <c r="D30" s="137">
        <v>0</v>
      </c>
      <c r="E30" s="137">
        <v>0</v>
      </c>
    </row>
    <row r="31" spans="1:5" ht="31.5">
      <c r="A31" s="138" t="s">
        <v>326</v>
      </c>
      <c r="B31" s="130" t="s">
        <v>327</v>
      </c>
      <c r="C31" s="128">
        <f>C32</f>
        <v>18280.6</v>
      </c>
      <c r="D31" s="128">
        <f>D32</f>
        <v>0</v>
      </c>
      <c r="E31" s="128">
        <f>E32</f>
        <v>0</v>
      </c>
    </row>
    <row r="32" spans="1:5" ht="15.75">
      <c r="A32" s="138" t="s">
        <v>328</v>
      </c>
      <c r="B32" s="130" t="s">
        <v>329</v>
      </c>
      <c r="C32" s="128">
        <f>C33</f>
        <v>18280.6</v>
      </c>
      <c r="D32" s="128">
        <f>D33</f>
        <v>0</v>
      </c>
      <c r="E32" s="128">
        <f>E33</f>
        <v>0</v>
      </c>
    </row>
    <row r="33" spans="1:5" ht="31.5">
      <c r="A33" s="139" t="s">
        <v>330</v>
      </c>
      <c r="B33" s="140" t="s">
        <v>331</v>
      </c>
      <c r="C33" s="112">
        <v>18280.6</v>
      </c>
      <c r="D33" s="112">
        <v>0</v>
      </c>
      <c r="E33" s="112">
        <v>0</v>
      </c>
    </row>
    <row r="34" spans="1:5" s="132" customFormat="1" ht="15.75" customHeight="1">
      <c r="A34" s="138" t="s">
        <v>332</v>
      </c>
      <c r="B34" s="130" t="s">
        <v>333</v>
      </c>
      <c r="C34" s="128">
        <f>C35+C39</f>
        <v>16052.399999999998</v>
      </c>
      <c r="D34" s="128">
        <f>D35+D39</f>
        <v>16720.2</v>
      </c>
      <c r="E34" s="128">
        <f>E35+E39</f>
        <v>17387.5</v>
      </c>
    </row>
    <row r="35" spans="1:5" s="132" customFormat="1" ht="31.5">
      <c r="A35" s="138" t="s">
        <v>334</v>
      </c>
      <c r="B35" s="130" t="s">
        <v>335</v>
      </c>
      <c r="C35" s="128">
        <f>C36</f>
        <v>3905.7999999999997</v>
      </c>
      <c r="D35" s="128">
        <f>D36</f>
        <v>4068.2999999999997</v>
      </c>
      <c r="E35" s="128">
        <f>E36</f>
        <v>4230.8</v>
      </c>
    </row>
    <row r="36" spans="1:5" ht="47.25">
      <c r="A36" s="133" t="s">
        <v>336</v>
      </c>
      <c r="B36" s="140" t="s">
        <v>337</v>
      </c>
      <c r="C36" s="112">
        <f>C37+C38</f>
        <v>3905.7999999999997</v>
      </c>
      <c r="D36" s="112">
        <f>D37+D38</f>
        <v>4068.2999999999997</v>
      </c>
      <c r="E36" s="112">
        <f>E37+E38</f>
        <v>4230.8</v>
      </c>
    </row>
    <row r="37" spans="1:5" ht="63">
      <c r="A37" s="133" t="s">
        <v>338</v>
      </c>
      <c r="B37" s="140" t="s">
        <v>339</v>
      </c>
      <c r="C37" s="112">
        <v>3896.6</v>
      </c>
      <c r="D37" s="112">
        <v>4058.7</v>
      </c>
      <c r="E37" s="112">
        <v>4220.8</v>
      </c>
    </row>
    <row r="38" spans="1:5" ht="94.5">
      <c r="A38" s="141" t="s">
        <v>340</v>
      </c>
      <c r="B38" s="140" t="s">
        <v>341</v>
      </c>
      <c r="C38" s="112">
        <v>9.2</v>
      </c>
      <c r="D38" s="112">
        <v>9.6</v>
      </c>
      <c r="E38" s="112">
        <v>10</v>
      </c>
    </row>
    <row r="39" spans="1:5" s="132" customFormat="1" ht="47.25">
      <c r="A39" s="138" t="s">
        <v>342</v>
      </c>
      <c r="B39" s="130" t="s">
        <v>343</v>
      </c>
      <c r="C39" s="128">
        <f>C40</f>
        <v>12146.599999999999</v>
      </c>
      <c r="D39" s="128">
        <f>D40</f>
        <v>12651.9</v>
      </c>
      <c r="E39" s="128">
        <f>E40</f>
        <v>13156.7</v>
      </c>
    </row>
    <row r="40" spans="1:5" ht="78.75">
      <c r="A40" s="139" t="s">
        <v>344</v>
      </c>
      <c r="B40" s="140" t="s">
        <v>345</v>
      </c>
      <c r="C40" s="112">
        <f>C41+C42</f>
        <v>12146.599999999999</v>
      </c>
      <c r="D40" s="112">
        <f>D41+D42</f>
        <v>12651.9</v>
      </c>
      <c r="E40" s="112">
        <f>E41+E42</f>
        <v>13156.7</v>
      </c>
    </row>
    <row r="41" spans="1:5" ht="47.25">
      <c r="A41" s="142" t="s">
        <v>346</v>
      </c>
      <c r="B41" s="140" t="s">
        <v>347</v>
      </c>
      <c r="C41" s="112">
        <v>7653.2</v>
      </c>
      <c r="D41" s="112">
        <v>7971.4</v>
      </c>
      <c r="E41" s="112">
        <v>8289.7</v>
      </c>
    </row>
    <row r="42" spans="1:5" ht="47.25">
      <c r="A42" s="133" t="s">
        <v>348</v>
      </c>
      <c r="B42" s="140" t="s">
        <v>349</v>
      </c>
      <c r="C42" s="112">
        <v>4493.4</v>
      </c>
      <c r="D42" s="112">
        <v>4680.5</v>
      </c>
      <c r="E42" s="112">
        <v>4867</v>
      </c>
    </row>
    <row r="43" spans="1:5" s="146" customFormat="1" ht="18.75">
      <c r="A43" s="143" t="s">
        <v>350</v>
      </c>
      <c r="B43" s="144"/>
      <c r="C43" s="145">
        <f>C15+C24</f>
        <v>91289.2</v>
      </c>
      <c r="D43" s="145">
        <f>D15+D24</f>
        <v>69191.3</v>
      </c>
      <c r="E43" s="145">
        <f>E15+E24</f>
        <v>67935.2</v>
      </c>
    </row>
  </sheetData>
  <sheetProtection/>
  <mergeCells count="8">
    <mergeCell ref="A9:E9"/>
    <mergeCell ref="A10:E10"/>
    <mergeCell ref="A11:E11"/>
    <mergeCell ref="A12:C12"/>
    <mergeCell ref="A13:A14"/>
    <mergeCell ref="B13:B14"/>
    <mergeCell ref="C13:C14"/>
    <mergeCell ref="D13:E13"/>
  </mergeCells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5"/>
  <sheetViews>
    <sheetView zoomScaleSheetLayoutView="100" zoomScalePageLayoutView="0" workbookViewId="0" topLeftCell="A37">
      <selection activeCell="B49" sqref="B49"/>
    </sheetView>
  </sheetViews>
  <sheetFormatPr defaultColWidth="8.8984375" defaultRowHeight="15"/>
  <cols>
    <col min="1" max="1" width="6.69921875" style="63" customWidth="1"/>
    <col min="2" max="2" width="32.59765625" style="63" customWidth="1"/>
    <col min="3" max="3" width="8.3984375" style="63" customWidth="1"/>
    <col min="4" max="4" width="6.3984375" style="64" bestFit="1" customWidth="1"/>
    <col min="5" max="5" width="10.296875" style="65" customWidth="1"/>
    <col min="6" max="6" width="9" style="65" customWidth="1"/>
    <col min="7" max="9" width="11.796875" style="69" customWidth="1"/>
    <col min="10" max="10" width="13.8984375" style="48" customWidth="1"/>
    <col min="11" max="16384" width="8.8984375" style="48" customWidth="1"/>
  </cols>
  <sheetData>
    <row r="1" ht="15.75">
      <c r="H1" s="122" t="s">
        <v>382</v>
      </c>
    </row>
    <row r="2" spans="1:10" ht="15.75">
      <c r="A2" s="50"/>
      <c r="B2" s="50"/>
      <c r="C2" s="103"/>
      <c r="H2" s="104" t="s">
        <v>298</v>
      </c>
      <c r="I2" s="105"/>
      <c r="J2" s="105"/>
    </row>
    <row r="3" spans="1:10" ht="15.75" customHeight="1">
      <c r="A3" s="50"/>
      <c r="B3" s="50"/>
      <c r="C3" s="103"/>
      <c r="H3" s="106" t="s">
        <v>270</v>
      </c>
      <c r="I3" s="107"/>
      <c r="J3" s="107"/>
    </row>
    <row r="4" spans="1:10" ht="15.75" customHeight="1">
      <c r="A4" s="50"/>
      <c r="B4" s="50"/>
      <c r="C4" s="103"/>
      <c r="H4" s="106" t="s">
        <v>302</v>
      </c>
      <c r="I4" s="107"/>
      <c r="J4" s="107"/>
    </row>
    <row r="5" spans="1:10" ht="15.75">
      <c r="A5" s="50"/>
      <c r="B5" s="50"/>
      <c r="C5" s="52"/>
      <c r="H5" s="95" t="s">
        <v>87</v>
      </c>
      <c r="I5" s="94"/>
      <c r="J5" s="94"/>
    </row>
    <row r="6" spans="1:10" ht="15.75">
      <c r="A6" s="50"/>
      <c r="B6" s="50"/>
      <c r="C6" s="52"/>
      <c r="H6" s="95" t="s">
        <v>86</v>
      </c>
      <c r="I6" s="94"/>
      <c r="J6" s="94"/>
    </row>
    <row r="7" spans="1:10" ht="15.75">
      <c r="A7" s="51"/>
      <c r="B7" s="52"/>
      <c r="C7" s="52"/>
      <c r="H7" s="95" t="str">
        <f>Доходы!D7</f>
        <v>от 19.04.2024 № 127</v>
      </c>
      <c r="I7" s="94"/>
      <c r="J7" s="94"/>
    </row>
    <row r="8" spans="1:10" ht="15.75">
      <c r="A8" s="51"/>
      <c r="B8" s="52"/>
      <c r="C8" s="52"/>
      <c r="H8" s="95" t="s">
        <v>299</v>
      </c>
      <c r="I8" s="94"/>
      <c r="J8" s="94"/>
    </row>
    <row r="9" spans="1:9" ht="15.75">
      <c r="A9" s="51"/>
      <c r="B9" s="52"/>
      <c r="C9" s="52"/>
      <c r="D9" s="54"/>
      <c r="E9" s="54"/>
      <c r="F9" s="54"/>
      <c r="G9" s="67"/>
      <c r="H9" s="67"/>
      <c r="I9" s="67"/>
    </row>
    <row r="10" spans="1:9" ht="20.25">
      <c r="A10" s="180" t="s">
        <v>170</v>
      </c>
      <c r="B10" s="180"/>
      <c r="C10" s="180"/>
      <c r="D10" s="180"/>
      <c r="E10" s="180"/>
      <c r="F10" s="180"/>
      <c r="G10" s="180"/>
      <c r="H10" s="181"/>
      <c r="I10" s="181"/>
    </row>
    <row r="11" spans="1:9" ht="20.25">
      <c r="A11" s="180" t="s">
        <v>168</v>
      </c>
      <c r="B11" s="180"/>
      <c r="C11" s="180"/>
      <c r="D11" s="180"/>
      <c r="E11" s="180"/>
      <c r="F11" s="180"/>
      <c r="G11" s="180"/>
      <c r="H11" s="181"/>
      <c r="I11" s="181"/>
    </row>
    <row r="12" spans="1:9" ht="20.25">
      <c r="A12" s="180" t="s">
        <v>268</v>
      </c>
      <c r="B12" s="180"/>
      <c r="C12" s="180"/>
      <c r="D12" s="180"/>
      <c r="E12" s="180"/>
      <c r="F12" s="180"/>
      <c r="G12" s="180"/>
      <c r="H12" s="181"/>
      <c r="I12" s="181"/>
    </row>
    <row r="13" spans="1:9" s="56" customFormat="1" ht="12.75">
      <c r="A13" s="182"/>
      <c r="B13" s="182"/>
      <c r="C13" s="182"/>
      <c r="D13" s="182"/>
      <c r="E13" s="182"/>
      <c r="F13" s="182"/>
      <c r="G13" s="182"/>
      <c r="I13" s="108" t="s">
        <v>266</v>
      </c>
    </row>
    <row r="14" spans="1:9" s="56" customFormat="1" ht="39.75" customHeight="1">
      <c r="A14" s="183" t="s">
        <v>0</v>
      </c>
      <c r="B14" s="177" t="s">
        <v>1</v>
      </c>
      <c r="C14" s="177" t="s">
        <v>169</v>
      </c>
      <c r="D14" s="177" t="s">
        <v>2</v>
      </c>
      <c r="E14" s="179" t="s">
        <v>3</v>
      </c>
      <c r="F14" s="179" t="s">
        <v>105</v>
      </c>
      <c r="G14" s="170" t="s">
        <v>234</v>
      </c>
      <c r="H14" s="172" t="s">
        <v>267</v>
      </c>
      <c r="I14" s="172"/>
    </row>
    <row r="15" spans="1:9" s="56" customFormat="1" ht="39.75" customHeight="1">
      <c r="A15" s="178"/>
      <c r="B15" s="178"/>
      <c r="C15" s="178"/>
      <c r="D15" s="178"/>
      <c r="E15" s="178"/>
      <c r="F15" s="178"/>
      <c r="G15" s="171"/>
      <c r="H15" s="99" t="s">
        <v>235</v>
      </c>
      <c r="I15" s="99" t="s">
        <v>269</v>
      </c>
    </row>
    <row r="16" spans="1:9" ht="15.75">
      <c r="A16" s="9" t="s">
        <v>4</v>
      </c>
      <c r="B16" s="8" t="s">
        <v>5</v>
      </c>
      <c r="C16" s="8" t="s">
        <v>8</v>
      </c>
      <c r="D16" s="8"/>
      <c r="E16" s="9"/>
      <c r="F16" s="9"/>
      <c r="G16" s="83">
        <f>G17</f>
        <v>6479</v>
      </c>
      <c r="H16" s="83">
        <f>H17</f>
        <v>6774.1</v>
      </c>
      <c r="I16" s="83">
        <f>I17</f>
        <v>6968.2</v>
      </c>
    </row>
    <row r="17" spans="1:9" ht="22.5" customHeight="1">
      <c r="A17" s="9" t="s">
        <v>6</v>
      </c>
      <c r="B17" s="10" t="s">
        <v>7</v>
      </c>
      <c r="C17" s="9" t="s">
        <v>8</v>
      </c>
      <c r="D17" s="11" t="s">
        <v>9</v>
      </c>
      <c r="E17" s="12"/>
      <c r="F17" s="9"/>
      <c r="G17" s="83">
        <f>G18+G21</f>
        <v>6479</v>
      </c>
      <c r="H17" s="83">
        <f>H18+H21</f>
        <v>6774.1</v>
      </c>
      <c r="I17" s="83">
        <f>I18+I21</f>
        <v>6968.2</v>
      </c>
    </row>
    <row r="18" spans="1:9" ht="57">
      <c r="A18" s="9" t="s">
        <v>10</v>
      </c>
      <c r="B18" s="10" t="s">
        <v>45</v>
      </c>
      <c r="C18" s="13" t="s">
        <v>8</v>
      </c>
      <c r="D18" s="11" t="s">
        <v>11</v>
      </c>
      <c r="E18" s="14"/>
      <c r="F18" s="11"/>
      <c r="G18" s="84">
        <f aca="true" t="shared" si="0" ref="G18:I19">G19</f>
        <v>1860.5</v>
      </c>
      <c r="H18" s="84">
        <f t="shared" si="0"/>
        <v>1937.8</v>
      </c>
      <c r="I18" s="84">
        <f t="shared" si="0"/>
        <v>2015.2</v>
      </c>
    </row>
    <row r="19" spans="1:9" ht="30">
      <c r="A19" s="13" t="s">
        <v>12</v>
      </c>
      <c r="B19" s="15" t="s">
        <v>13</v>
      </c>
      <c r="C19" s="13" t="s">
        <v>8</v>
      </c>
      <c r="D19" s="16" t="s">
        <v>11</v>
      </c>
      <c r="E19" s="11" t="s">
        <v>135</v>
      </c>
      <c r="F19" s="11"/>
      <c r="G19" s="84">
        <f t="shared" si="0"/>
        <v>1860.5</v>
      </c>
      <c r="H19" s="84">
        <f t="shared" si="0"/>
        <v>1937.8</v>
      </c>
      <c r="I19" s="84">
        <f t="shared" si="0"/>
        <v>2015.2</v>
      </c>
    </row>
    <row r="20" spans="1:9" ht="93.75" customHeight="1">
      <c r="A20" s="13"/>
      <c r="B20" s="15" t="s">
        <v>110</v>
      </c>
      <c r="C20" s="13" t="s">
        <v>8</v>
      </c>
      <c r="D20" s="16" t="s">
        <v>11</v>
      </c>
      <c r="E20" s="16" t="s">
        <v>135</v>
      </c>
      <c r="F20" s="11" t="s">
        <v>109</v>
      </c>
      <c r="G20" s="85">
        <v>1860.5</v>
      </c>
      <c r="H20" s="85">
        <v>1937.8</v>
      </c>
      <c r="I20" s="85">
        <v>2015.2</v>
      </c>
    </row>
    <row r="21" spans="1:9" ht="71.25">
      <c r="A21" s="9" t="s">
        <v>14</v>
      </c>
      <c r="B21" s="10" t="s">
        <v>46</v>
      </c>
      <c r="C21" s="9" t="s">
        <v>8</v>
      </c>
      <c r="D21" s="11" t="s">
        <v>15</v>
      </c>
      <c r="E21" s="11"/>
      <c r="F21" s="11"/>
      <c r="G21" s="84">
        <f>G22+G26+G28</f>
        <v>4618.5</v>
      </c>
      <c r="H21" s="84">
        <f>H22+H26+H28</f>
        <v>4836.3</v>
      </c>
      <c r="I21" s="84">
        <f>I22+I26+I28</f>
        <v>4953</v>
      </c>
    </row>
    <row r="22" spans="1:9" ht="60">
      <c r="A22" s="13" t="s">
        <v>16</v>
      </c>
      <c r="B22" s="15" t="s">
        <v>17</v>
      </c>
      <c r="C22" s="13" t="s">
        <v>8</v>
      </c>
      <c r="D22" s="16" t="s">
        <v>15</v>
      </c>
      <c r="E22" s="11" t="s">
        <v>136</v>
      </c>
      <c r="F22" s="11"/>
      <c r="G22" s="84">
        <f>G23+G25+G24</f>
        <v>4478.5</v>
      </c>
      <c r="H22" s="84">
        <f>H23+H25+H24</f>
        <v>4696.3</v>
      </c>
      <c r="I22" s="84">
        <f>I23+I25+I24</f>
        <v>4813</v>
      </c>
    </row>
    <row r="23" spans="1:9" ht="96" customHeight="1">
      <c r="A23" s="13"/>
      <c r="B23" s="15" t="s">
        <v>110</v>
      </c>
      <c r="C23" s="13" t="s">
        <v>8</v>
      </c>
      <c r="D23" s="16" t="s">
        <v>15</v>
      </c>
      <c r="E23" s="16" t="s">
        <v>136</v>
      </c>
      <c r="F23" s="11" t="s">
        <v>109</v>
      </c>
      <c r="G23" s="85">
        <f>1525.6+334.9</f>
        <v>1860.5</v>
      </c>
      <c r="H23" s="85">
        <f>1647.2+523.1</f>
        <v>2170.3</v>
      </c>
      <c r="I23" s="85">
        <f>1712.9+544.1</f>
        <v>2257</v>
      </c>
    </row>
    <row r="24" spans="1:9" ht="45">
      <c r="A24" s="13"/>
      <c r="B24" s="18" t="s">
        <v>145</v>
      </c>
      <c r="C24" s="13" t="s">
        <v>8</v>
      </c>
      <c r="D24" s="16" t="s">
        <v>15</v>
      </c>
      <c r="E24" s="16" t="s">
        <v>136</v>
      </c>
      <c r="F24" s="11" t="s">
        <v>112</v>
      </c>
      <c r="G24" s="85">
        <f>2596-2-20-120+47+115</f>
        <v>2616</v>
      </c>
      <c r="H24" s="85">
        <f>2621-2-20-120+45</f>
        <v>2524</v>
      </c>
      <c r="I24" s="85">
        <f>2646-2-20-120+50</f>
        <v>2554</v>
      </c>
    </row>
    <row r="25" spans="1:9" ht="15.75">
      <c r="A25" s="13"/>
      <c r="B25" s="15" t="s">
        <v>115</v>
      </c>
      <c r="C25" s="13" t="s">
        <v>8</v>
      </c>
      <c r="D25" s="16" t="s">
        <v>15</v>
      </c>
      <c r="E25" s="16" t="s">
        <v>136</v>
      </c>
      <c r="F25" s="11" t="s">
        <v>114</v>
      </c>
      <c r="G25" s="85">
        <v>2</v>
      </c>
      <c r="H25" s="85">
        <v>2</v>
      </c>
      <c r="I25" s="85">
        <v>2</v>
      </c>
    </row>
    <row r="26" spans="1:9" ht="61.5" customHeight="1">
      <c r="A26" s="13" t="s">
        <v>121</v>
      </c>
      <c r="B26" s="15" t="s">
        <v>84</v>
      </c>
      <c r="C26" s="13" t="s">
        <v>8</v>
      </c>
      <c r="D26" s="11" t="s">
        <v>15</v>
      </c>
      <c r="E26" s="11" t="s">
        <v>137</v>
      </c>
      <c r="F26" s="16"/>
      <c r="G26" s="84">
        <f>G27</f>
        <v>20</v>
      </c>
      <c r="H26" s="84">
        <f>H27</f>
        <v>20</v>
      </c>
      <c r="I26" s="84">
        <f>I27</f>
        <v>20</v>
      </c>
    </row>
    <row r="27" spans="1:9" ht="90.75" customHeight="1">
      <c r="A27" s="13"/>
      <c r="B27" s="19" t="s">
        <v>110</v>
      </c>
      <c r="C27" s="13" t="s">
        <v>8</v>
      </c>
      <c r="D27" s="16" t="s">
        <v>15</v>
      </c>
      <c r="E27" s="16" t="s">
        <v>137</v>
      </c>
      <c r="F27" s="11" t="s">
        <v>109</v>
      </c>
      <c r="G27" s="85">
        <v>20</v>
      </c>
      <c r="H27" s="85">
        <v>20</v>
      </c>
      <c r="I27" s="85">
        <v>20</v>
      </c>
    </row>
    <row r="28" spans="1:9" ht="60">
      <c r="A28" s="13" t="s">
        <v>265</v>
      </c>
      <c r="B28" s="19" t="s">
        <v>85</v>
      </c>
      <c r="C28" s="13" t="s">
        <v>8</v>
      </c>
      <c r="D28" s="16" t="s">
        <v>15</v>
      </c>
      <c r="E28" s="11" t="s">
        <v>280</v>
      </c>
      <c r="F28" s="11"/>
      <c r="G28" s="84">
        <f>G29</f>
        <v>120</v>
      </c>
      <c r="H28" s="84">
        <f>H29</f>
        <v>120</v>
      </c>
      <c r="I28" s="84">
        <f>I29</f>
        <v>120</v>
      </c>
    </row>
    <row r="29" spans="1:9" ht="15.75">
      <c r="A29" s="13"/>
      <c r="B29" s="19" t="s">
        <v>115</v>
      </c>
      <c r="C29" s="13" t="s">
        <v>8</v>
      </c>
      <c r="D29" s="16" t="s">
        <v>15</v>
      </c>
      <c r="E29" s="16" t="s">
        <v>280</v>
      </c>
      <c r="F29" s="11" t="s">
        <v>114</v>
      </c>
      <c r="G29" s="85">
        <v>120</v>
      </c>
      <c r="H29" s="85">
        <v>120</v>
      </c>
      <c r="I29" s="85">
        <v>120</v>
      </c>
    </row>
    <row r="30" spans="1:9" ht="15.75">
      <c r="A30" s="9" t="s">
        <v>19</v>
      </c>
      <c r="B30" s="8" t="s">
        <v>20</v>
      </c>
      <c r="C30" s="9" t="s">
        <v>22</v>
      </c>
      <c r="D30" s="16"/>
      <c r="E30" s="16"/>
      <c r="F30" s="16"/>
      <c r="G30" s="84">
        <f>G31+G55+G103+G112+G72+G90+G86+G128+G124+G68</f>
        <v>84810.2</v>
      </c>
      <c r="H30" s="84">
        <f>H31+H55+H103+H112+H72+H90+H86+H128+H124+H68</f>
        <v>61105.399999999994</v>
      </c>
      <c r="I30" s="84">
        <f>I31+I55+I103+I112+I72+I90+I86+I128+I124+I68</f>
        <v>58439.600000000006</v>
      </c>
    </row>
    <row r="31" spans="1:9" ht="24" customHeight="1">
      <c r="A31" s="9" t="s">
        <v>21</v>
      </c>
      <c r="B31" s="10" t="s">
        <v>7</v>
      </c>
      <c r="C31" s="9" t="s">
        <v>22</v>
      </c>
      <c r="D31" s="11" t="s">
        <v>9</v>
      </c>
      <c r="E31" s="16"/>
      <c r="F31" s="16"/>
      <c r="G31" s="84">
        <f>G32+G48+G45+G42</f>
        <v>20448</v>
      </c>
      <c r="H31" s="84">
        <f>H32+H48+H45+H42</f>
        <v>14648.699999999999</v>
      </c>
      <c r="I31" s="84">
        <f>I32+I48+I45+I42</f>
        <v>15196.8</v>
      </c>
    </row>
    <row r="32" spans="1:9" ht="67.5">
      <c r="A32" s="9" t="s">
        <v>23</v>
      </c>
      <c r="B32" s="20" t="s">
        <v>271</v>
      </c>
      <c r="C32" s="13" t="s">
        <v>22</v>
      </c>
      <c r="D32" s="11" t="s">
        <v>24</v>
      </c>
      <c r="E32" s="16"/>
      <c r="F32" s="16"/>
      <c r="G32" s="84">
        <f>G35+G33+G39</f>
        <v>12997.5</v>
      </c>
      <c r="H32" s="84">
        <f>H35+H33+H39</f>
        <v>13518.099999999999</v>
      </c>
      <c r="I32" s="84">
        <f>I35+I33+I39</f>
        <v>14065.8</v>
      </c>
    </row>
    <row r="33" spans="1:9" ht="45">
      <c r="A33" s="13" t="s">
        <v>25</v>
      </c>
      <c r="B33" s="15" t="s">
        <v>26</v>
      </c>
      <c r="C33" s="13" t="s">
        <v>22</v>
      </c>
      <c r="D33" s="16" t="s">
        <v>24</v>
      </c>
      <c r="E33" s="11" t="s">
        <v>138</v>
      </c>
      <c r="F33" s="16"/>
      <c r="G33" s="84">
        <f>G34</f>
        <v>1860.5</v>
      </c>
      <c r="H33" s="84">
        <f>H34</f>
        <v>1937.8</v>
      </c>
      <c r="I33" s="84">
        <f>I34</f>
        <v>2015.2</v>
      </c>
    </row>
    <row r="34" spans="1:9" ht="92.25" customHeight="1">
      <c r="A34" s="13"/>
      <c r="B34" s="15" t="s">
        <v>110</v>
      </c>
      <c r="C34" s="13" t="s">
        <v>22</v>
      </c>
      <c r="D34" s="16" t="s">
        <v>24</v>
      </c>
      <c r="E34" s="16" t="s">
        <v>138</v>
      </c>
      <c r="F34" s="11" t="s">
        <v>109</v>
      </c>
      <c r="G34" s="85">
        <v>1860.5</v>
      </c>
      <c r="H34" s="85">
        <v>1937.8</v>
      </c>
      <c r="I34" s="85">
        <v>2015.2</v>
      </c>
    </row>
    <row r="35" spans="1:9" ht="30">
      <c r="A35" s="13" t="s">
        <v>27</v>
      </c>
      <c r="B35" s="22" t="s">
        <v>28</v>
      </c>
      <c r="C35" s="13" t="s">
        <v>22</v>
      </c>
      <c r="D35" s="16" t="s">
        <v>24</v>
      </c>
      <c r="E35" s="11" t="s">
        <v>139</v>
      </c>
      <c r="F35" s="16"/>
      <c r="G35" s="84">
        <f>G36+G37+G38</f>
        <v>7240.4</v>
      </c>
      <c r="H35" s="84">
        <f>H36+H37+H38</f>
        <v>7521.6</v>
      </c>
      <c r="I35" s="84">
        <f>I36+I37+I38</f>
        <v>7829.8</v>
      </c>
    </row>
    <row r="36" spans="1:9" ht="89.25" customHeight="1">
      <c r="A36" s="9"/>
      <c r="B36" s="15" t="s">
        <v>110</v>
      </c>
      <c r="C36" s="13" t="s">
        <v>22</v>
      </c>
      <c r="D36" s="16" t="s">
        <v>24</v>
      </c>
      <c r="E36" s="16" t="s">
        <v>139</v>
      </c>
      <c r="F36" s="11" t="s">
        <v>109</v>
      </c>
      <c r="G36" s="85">
        <v>6980.4</v>
      </c>
      <c r="H36" s="89">
        <v>7270.6</v>
      </c>
      <c r="I36" s="89">
        <v>7560.8</v>
      </c>
    </row>
    <row r="37" spans="1:9" ht="45" customHeight="1">
      <c r="A37" s="13"/>
      <c r="B37" s="18" t="s">
        <v>145</v>
      </c>
      <c r="C37" s="13" t="s">
        <v>22</v>
      </c>
      <c r="D37" s="16" t="s">
        <v>24</v>
      </c>
      <c r="E37" s="16" t="s">
        <v>139</v>
      </c>
      <c r="F37" s="11" t="s">
        <v>112</v>
      </c>
      <c r="G37" s="85">
        <f>433-3-30-150-20+8+7+12</f>
        <v>257</v>
      </c>
      <c r="H37" s="85">
        <f>450-3-30-150-20-9+10</f>
        <v>248</v>
      </c>
      <c r="I37" s="85">
        <f>468-3-150-30-20-9+10</f>
        <v>266</v>
      </c>
    </row>
    <row r="38" spans="1:9" ht="15.75">
      <c r="A38" s="13"/>
      <c r="B38" s="19" t="s">
        <v>115</v>
      </c>
      <c r="C38" s="13" t="s">
        <v>22</v>
      </c>
      <c r="D38" s="16" t="s">
        <v>24</v>
      </c>
      <c r="E38" s="16" t="s">
        <v>139</v>
      </c>
      <c r="F38" s="11" t="s">
        <v>114</v>
      </c>
      <c r="G38" s="85">
        <v>3</v>
      </c>
      <c r="H38" s="85">
        <v>3</v>
      </c>
      <c r="I38" s="85">
        <v>3</v>
      </c>
    </row>
    <row r="39" spans="1:9" ht="77.25" customHeight="1">
      <c r="A39" s="13" t="s">
        <v>116</v>
      </c>
      <c r="B39" s="19" t="s">
        <v>151</v>
      </c>
      <c r="C39" s="13" t="s">
        <v>22</v>
      </c>
      <c r="D39" s="16" t="s">
        <v>24</v>
      </c>
      <c r="E39" s="11" t="s">
        <v>149</v>
      </c>
      <c r="F39" s="16"/>
      <c r="G39" s="84">
        <f>G40+G41</f>
        <v>3896.6</v>
      </c>
      <c r="H39" s="84">
        <f>H40+H41</f>
        <v>4058.7</v>
      </c>
      <c r="I39" s="84">
        <f>I40+I41</f>
        <v>4220.8</v>
      </c>
    </row>
    <row r="40" spans="1:9" ht="90">
      <c r="A40" s="13"/>
      <c r="B40" s="15" t="s">
        <v>110</v>
      </c>
      <c r="C40" s="13" t="s">
        <v>22</v>
      </c>
      <c r="D40" s="16" t="s">
        <v>24</v>
      </c>
      <c r="E40" s="16" t="s">
        <v>149</v>
      </c>
      <c r="F40" s="11" t="s">
        <v>109</v>
      </c>
      <c r="G40" s="85">
        <v>3646.4</v>
      </c>
      <c r="H40" s="85">
        <v>3797.1</v>
      </c>
      <c r="I40" s="85">
        <v>3949.6</v>
      </c>
    </row>
    <row r="41" spans="1:9" ht="45">
      <c r="A41" s="13"/>
      <c r="B41" s="18" t="s">
        <v>145</v>
      </c>
      <c r="C41" s="13" t="s">
        <v>22</v>
      </c>
      <c r="D41" s="16" t="s">
        <v>24</v>
      </c>
      <c r="E41" s="16" t="s">
        <v>149</v>
      </c>
      <c r="F41" s="11" t="s">
        <v>112</v>
      </c>
      <c r="G41" s="85">
        <v>250.2</v>
      </c>
      <c r="H41" s="85">
        <v>261.6</v>
      </c>
      <c r="I41" s="85">
        <v>271.2</v>
      </c>
    </row>
    <row r="42" spans="1:9" ht="28.5">
      <c r="A42" s="9" t="s">
        <v>122</v>
      </c>
      <c r="B42" s="26" t="s">
        <v>276</v>
      </c>
      <c r="C42" s="13" t="s">
        <v>22</v>
      </c>
      <c r="D42" s="11" t="s">
        <v>102</v>
      </c>
      <c r="E42" s="16"/>
      <c r="F42" s="11"/>
      <c r="G42" s="84">
        <f>G43</f>
        <v>6320.3</v>
      </c>
      <c r="H42" s="84">
        <f>H43</f>
        <v>0</v>
      </c>
      <c r="I42" s="84">
        <f>I43</f>
        <v>0</v>
      </c>
    </row>
    <row r="43" spans="1:9" ht="30">
      <c r="A43" s="13"/>
      <c r="B43" s="15" t="s">
        <v>274</v>
      </c>
      <c r="C43" s="13" t="s">
        <v>22</v>
      </c>
      <c r="D43" s="16" t="s">
        <v>102</v>
      </c>
      <c r="E43" s="11" t="s">
        <v>275</v>
      </c>
      <c r="F43" s="11"/>
      <c r="G43" s="84">
        <f>G44</f>
        <v>6320.3</v>
      </c>
      <c r="H43" s="84">
        <f>H44</f>
        <v>0</v>
      </c>
      <c r="I43" s="84">
        <f>I44</f>
        <v>0</v>
      </c>
    </row>
    <row r="44" spans="1:9" ht="15.75">
      <c r="A44" s="120"/>
      <c r="B44" s="19" t="s">
        <v>115</v>
      </c>
      <c r="C44" s="13" t="s">
        <v>22</v>
      </c>
      <c r="D44" s="16" t="s">
        <v>102</v>
      </c>
      <c r="E44" s="16" t="s">
        <v>275</v>
      </c>
      <c r="F44" s="11" t="s">
        <v>114</v>
      </c>
      <c r="G44" s="85">
        <v>6320.3</v>
      </c>
      <c r="H44" s="85">
        <v>0</v>
      </c>
      <c r="I44" s="85">
        <v>0</v>
      </c>
    </row>
    <row r="45" spans="1:9" ht="15.75">
      <c r="A45" s="9" t="s">
        <v>95</v>
      </c>
      <c r="B45" s="26" t="s">
        <v>93</v>
      </c>
      <c r="C45" s="13" t="s">
        <v>22</v>
      </c>
      <c r="D45" s="11" t="s">
        <v>97</v>
      </c>
      <c r="E45" s="16"/>
      <c r="F45" s="11"/>
      <c r="G45" s="85">
        <v>20</v>
      </c>
      <c r="H45" s="85">
        <v>20</v>
      </c>
      <c r="I45" s="85">
        <v>20</v>
      </c>
    </row>
    <row r="46" spans="1:9" ht="15.75">
      <c r="A46" s="13" t="s">
        <v>96</v>
      </c>
      <c r="B46" s="15" t="s">
        <v>94</v>
      </c>
      <c r="C46" s="13" t="s">
        <v>22</v>
      </c>
      <c r="D46" s="16" t="s">
        <v>97</v>
      </c>
      <c r="E46" s="11" t="s">
        <v>144</v>
      </c>
      <c r="F46" s="11"/>
      <c r="G46" s="85">
        <v>20</v>
      </c>
      <c r="H46" s="85">
        <v>20</v>
      </c>
      <c r="I46" s="85">
        <v>20</v>
      </c>
    </row>
    <row r="47" spans="1:9" ht="15.75">
      <c r="A47" s="13"/>
      <c r="B47" s="15" t="s">
        <v>115</v>
      </c>
      <c r="C47" s="13" t="s">
        <v>22</v>
      </c>
      <c r="D47" s="16" t="s">
        <v>97</v>
      </c>
      <c r="E47" s="16" t="s">
        <v>144</v>
      </c>
      <c r="F47" s="11" t="s">
        <v>114</v>
      </c>
      <c r="G47" s="84">
        <v>20</v>
      </c>
      <c r="H47" s="84">
        <v>20</v>
      </c>
      <c r="I47" s="84">
        <v>20</v>
      </c>
    </row>
    <row r="48" spans="1:9" ht="15.75">
      <c r="A48" s="9" t="s">
        <v>395</v>
      </c>
      <c r="B48" s="10" t="s">
        <v>18</v>
      </c>
      <c r="C48" s="13" t="s">
        <v>22</v>
      </c>
      <c r="D48" s="11" t="s">
        <v>78</v>
      </c>
      <c r="E48" s="16"/>
      <c r="F48" s="16"/>
      <c r="G48" s="84">
        <f>G49+G51+G53</f>
        <v>1110.2</v>
      </c>
      <c r="H48" s="84">
        <f>H49+H51+H53</f>
        <v>1110.6</v>
      </c>
      <c r="I48" s="84">
        <f>I49+I51+I53</f>
        <v>1111</v>
      </c>
    </row>
    <row r="49" spans="1:9" ht="75">
      <c r="A49" s="13" t="s">
        <v>396</v>
      </c>
      <c r="B49" s="15" t="s">
        <v>150</v>
      </c>
      <c r="C49" s="13" t="s">
        <v>22</v>
      </c>
      <c r="D49" s="16" t="s">
        <v>78</v>
      </c>
      <c r="E49" s="11" t="s">
        <v>228</v>
      </c>
      <c r="F49" s="16"/>
      <c r="G49" s="84">
        <f>G50</f>
        <v>9.2</v>
      </c>
      <c r="H49" s="84">
        <f>H50</f>
        <v>9.6</v>
      </c>
      <c r="I49" s="84">
        <f>I50</f>
        <v>10</v>
      </c>
    </row>
    <row r="50" spans="1:9" ht="45">
      <c r="A50" s="57"/>
      <c r="B50" s="18" t="s">
        <v>145</v>
      </c>
      <c r="C50" s="13" t="s">
        <v>22</v>
      </c>
      <c r="D50" s="16" t="s">
        <v>78</v>
      </c>
      <c r="E50" s="16" t="s">
        <v>228</v>
      </c>
      <c r="F50" s="11" t="s">
        <v>112</v>
      </c>
      <c r="G50" s="85">
        <v>9.2</v>
      </c>
      <c r="H50" s="85">
        <v>9.6</v>
      </c>
      <c r="I50" s="85">
        <v>10</v>
      </c>
    </row>
    <row r="51" spans="1:9" ht="30">
      <c r="A51" s="13" t="s">
        <v>397</v>
      </c>
      <c r="B51" s="15" t="s">
        <v>88</v>
      </c>
      <c r="C51" s="13" t="s">
        <v>22</v>
      </c>
      <c r="D51" s="16" t="s">
        <v>78</v>
      </c>
      <c r="E51" s="12" t="s">
        <v>277</v>
      </c>
      <c r="F51" s="11"/>
      <c r="G51" s="84">
        <f>G52</f>
        <v>525</v>
      </c>
      <c r="H51" s="84">
        <f>H52</f>
        <v>525</v>
      </c>
      <c r="I51" s="84">
        <f>I52</f>
        <v>525</v>
      </c>
    </row>
    <row r="52" spans="1:9" ht="45">
      <c r="A52" s="13"/>
      <c r="B52" s="18" t="s">
        <v>145</v>
      </c>
      <c r="C52" s="13" t="s">
        <v>22</v>
      </c>
      <c r="D52" s="16" t="s">
        <v>78</v>
      </c>
      <c r="E52" s="27" t="s">
        <v>277</v>
      </c>
      <c r="F52" s="11" t="s">
        <v>112</v>
      </c>
      <c r="G52" s="85">
        <f>300+75+150</f>
        <v>525</v>
      </c>
      <c r="H52" s="85">
        <f>300+75+150</f>
        <v>525</v>
      </c>
      <c r="I52" s="85">
        <f>300+75+150</f>
        <v>525</v>
      </c>
    </row>
    <row r="53" spans="1:9" ht="60">
      <c r="A53" s="13" t="s">
        <v>398</v>
      </c>
      <c r="B53" s="49" t="s">
        <v>199</v>
      </c>
      <c r="C53" s="13" t="s">
        <v>22</v>
      </c>
      <c r="D53" s="16" t="s">
        <v>78</v>
      </c>
      <c r="E53" s="11" t="s">
        <v>281</v>
      </c>
      <c r="F53" s="11"/>
      <c r="G53" s="84">
        <f>G54</f>
        <v>576</v>
      </c>
      <c r="H53" s="84">
        <f>H54</f>
        <v>576</v>
      </c>
      <c r="I53" s="84">
        <f>I54</f>
        <v>576</v>
      </c>
    </row>
    <row r="54" spans="1:9" ht="45">
      <c r="A54" s="13"/>
      <c r="B54" s="18" t="s">
        <v>145</v>
      </c>
      <c r="C54" s="13" t="s">
        <v>22</v>
      </c>
      <c r="D54" s="16" t="s">
        <v>78</v>
      </c>
      <c r="E54" s="16" t="s">
        <v>281</v>
      </c>
      <c r="F54" s="11" t="s">
        <v>112</v>
      </c>
      <c r="G54" s="85">
        <v>576</v>
      </c>
      <c r="H54" s="85">
        <v>576</v>
      </c>
      <c r="I54" s="85">
        <v>576</v>
      </c>
    </row>
    <row r="55" spans="1:9" ht="28.5">
      <c r="A55" s="9" t="s">
        <v>29</v>
      </c>
      <c r="B55" s="10" t="s">
        <v>30</v>
      </c>
      <c r="C55" s="13" t="s">
        <v>22</v>
      </c>
      <c r="D55" s="11" t="s">
        <v>31</v>
      </c>
      <c r="E55" s="16"/>
      <c r="F55" s="16"/>
      <c r="G55" s="84">
        <f>G56+G59</f>
        <v>1050</v>
      </c>
      <c r="H55" s="84">
        <f>H56+H59</f>
        <v>1050</v>
      </c>
      <c r="I55" s="84">
        <f>I56+I59</f>
        <v>1050</v>
      </c>
    </row>
    <row r="56" spans="1:9" ht="57">
      <c r="A56" s="9" t="s">
        <v>32</v>
      </c>
      <c r="B56" s="10" t="s">
        <v>216</v>
      </c>
      <c r="C56" s="13" t="s">
        <v>22</v>
      </c>
      <c r="D56" s="11" t="s">
        <v>217</v>
      </c>
      <c r="E56" s="16"/>
      <c r="F56" s="16"/>
      <c r="G56" s="84">
        <f aca="true" t="shared" si="1" ref="G56:I57">G57</f>
        <v>300</v>
      </c>
      <c r="H56" s="84">
        <f t="shared" si="1"/>
        <v>300</v>
      </c>
      <c r="I56" s="84">
        <f t="shared" si="1"/>
        <v>300</v>
      </c>
    </row>
    <row r="57" spans="1:9" ht="90">
      <c r="A57" s="13" t="s">
        <v>34</v>
      </c>
      <c r="B57" s="15" t="s">
        <v>219</v>
      </c>
      <c r="C57" s="13" t="s">
        <v>22</v>
      </c>
      <c r="D57" s="16" t="s">
        <v>217</v>
      </c>
      <c r="E57" s="11" t="s">
        <v>256</v>
      </c>
      <c r="F57" s="11"/>
      <c r="G57" s="84">
        <f t="shared" si="1"/>
        <v>300</v>
      </c>
      <c r="H57" s="84">
        <f t="shared" si="1"/>
        <v>300</v>
      </c>
      <c r="I57" s="84">
        <f t="shared" si="1"/>
        <v>300</v>
      </c>
    </row>
    <row r="58" spans="1:9" ht="45">
      <c r="A58" s="13"/>
      <c r="B58" s="18" t="s">
        <v>145</v>
      </c>
      <c r="C58" s="13" t="s">
        <v>22</v>
      </c>
      <c r="D58" s="16" t="s">
        <v>217</v>
      </c>
      <c r="E58" s="16" t="s">
        <v>256</v>
      </c>
      <c r="F58" s="11" t="s">
        <v>112</v>
      </c>
      <c r="G58" s="85">
        <v>300</v>
      </c>
      <c r="H58" s="85">
        <v>300</v>
      </c>
      <c r="I58" s="85">
        <v>300</v>
      </c>
    </row>
    <row r="59" spans="1:9" ht="42.75">
      <c r="A59" s="9" t="s">
        <v>49</v>
      </c>
      <c r="B59" s="26" t="s">
        <v>48</v>
      </c>
      <c r="C59" s="13" t="s">
        <v>22</v>
      </c>
      <c r="D59" s="11" t="s">
        <v>47</v>
      </c>
      <c r="E59" s="11"/>
      <c r="F59" s="11"/>
      <c r="G59" s="84">
        <f>G60+G66+G62+G64</f>
        <v>750</v>
      </c>
      <c r="H59" s="84">
        <f>H60+H66+H62+H64</f>
        <v>750</v>
      </c>
      <c r="I59" s="84">
        <f>I60+I66+I62+I64</f>
        <v>750</v>
      </c>
    </row>
    <row r="60" spans="1:9" ht="90">
      <c r="A60" s="13" t="s">
        <v>50</v>
      </c>
      <c r="B60" s="15" t="s">
        <v>204</v>
      </c>
      <c r="C60" s="13" t="s">
        <v>22</v>
      </c>
      <c r="D60" s="16" t="s">
        <v>47</v>
      </c>
      <c r="E60" s="11" t="s">
        <v>261</v>
      </c>
      <c r="F60" s="11"/>
      <c r="G60" s="84">
        <f>G61</f>
        <v>150</v>
      </c>
      <c r="H60" s="84">
        <f>H61</f>
        <v>150</v>
      </c>
      <c r="I60" s="84">
        <f>I61</f>
        <v>150</v>
      </c>
    </row>
    <row r="61" spans="1:9" ht="45">
      <c r="A61" s="9"/>
      <c r="B61" s="18" t="s">
        <v>145</v>
      </c>
      <c r="C61" s="13" t="s">
        <v>22</v>
      </c>
      <c r="D61" s="16" t="s">
        <v>47</v>
      </c>
      <c r="E61" s="16" t="s">
        <v>261</v>
      </c>
      <c r="F61" s="11" t="s">
        <v>112</v>
      </c>
      <c r="G61" s="85">
        <v>150</v>
      </c>
      <c r="H61" s="85">
        <v>150</v>
      </c>
      <c r="I61" s="85">
        <v>150</v>
      </c>
    </row>
    <row r="62" spans="1:9" ht="75">
      <c r="A62" s="13" t="s">
        <v>51</v>
      </c>
      <c r="B62" s="15" t="s">
        <v>201</v>
      </c>
      <c r="C62" s="13" t="s">
        <v>22</v>
      </c>
      <c r="D62" s="16" t="s">
        <v>47</v>
      </c>
      <c r="E62" s="11" t="s">
        <v>262</v>
      </c>
      <c r="F62" s="16"/>
      <c r="G62" s="84">
        <f>G63</f>
        <v>150</v>
      </c>
      <c r="H62" s="84">
        <f>H63</f>
        <v>150</v>
      </c>
      <c r="I62" s="84">
        <f>I63</f>
        <v>150</v>
      </c>
    </row>
    <row r="63" spans="1:9" ht="45">
      <c r="A63" s="13"/>
      <c r="B63" s="18" t="s">
        <v>145</v>
      </c>
      <c r="C63" s="13" t="s">
        <v>22</v>
      </c>
      <c r="D63" s="16" t="s">
        <v>47</v>
      </c>
      <c r="E63" s="16" t="s">
        <v>262</v>
      </c>
      <c r="F63" s="11" t="s">
        <v>112</v>
      </c>
      <c r="G63" s="85">
        <v>150</v>
      </c>
      <c r="H63" s="85">
        <v>150</v>
      </c>
      <c r="I63" s="85">
        <v>150</v>
      </c>
    </row>
    <row r="64" spans="1:9" ht="90">
      <c r="A64" s="13" t="s">
        <v>52</v>
      </c>
      <c r="B64" s="15" t="s">
        <v>224</v>
      </c>
      <c r="C64" s="13" t="s">
        <v>22</v>
      </c>
      <c r="D64" s="16" t="s">
        <v>47</v>
      </c>
      <c r="E64" s="11" t="s">
        <v>263</v>
      </c>
      <c r="F64" s="16"/>
      <c r="G64" s="84">
        <f>G65</f>
        <v>150</v>
      </c>
      <c r="H64" s="84">
        <f>H65</f>
        <v>150</v>
      </c>
      <c r="I64" s="84">
        <f>I65</f>
        <v>150</v>
      </c>
    </row>
    <row r="65" spans="1:9" ht="45">
      <c r="A65" s="13"/>
      <c r="B65" s="18" t="s">
        <v>145</v>
      </c>
      <c r="C65" s="13" t="s">
        <v>22</v>
      </c>
      <c r="D65" s="16" t="s">
        <v>47</v>
      </c>
      <c r="E65" s="16" t="s">
        <v>263</v>
      </c>
      <c r="F65" s="11" t="s">
        <v>112</v>
      </c>
      <c r="G65" s="85">
        <v>150</v>
      </c>
      <c r="H65" s="85">
        <v>150</v>
      </c>
      <c r="I65" s="85">
        <v>150</v>
      </c>
    </row>
    <row r="66" spans="1:9" ht="75">
      <c r="A66" s="13" t="s">
        <v>92</v>
      </c>
      <c r="B66" s="22" t="s">
        <v>197</v>
      </c>
      <c r="C66" s="13" t="s">
        <v>22</v>
      </c>
      <c r="D66" s="16" t="s">
        <v>47</v>
      </c>
      <c r="E66" s="12" t="s">
        <v>264</v>
      </c>
      <c r="F66" s="11"/>
      <c r="G66" s="84">
        <f>G67</f>
        <v>300</v>
      </c>
      <c r="H66" s="84">
        <f>H67</f>
        <v>300</v>
      </c>
      <c r="I66" s="84">
        <f>I67</f>
        <v>300</v>
      </c>
    </row>
    <row r="67" spans="1:9" ht="45">
      <c r="A67" s="13"/>
      <c r="B67" s="18" t="s">
        <v>145</v>
      </c>
      <c r="C67" s="13" t="s">
        <v>22</v>
      </c>
      <c r="D67" s="16" t="s">
        <v>47</v>
      </c>
      <c r="E67" s="27" t="s">
        <v>264</v>
      </c>
      <c r="F67" s="11" t="s">
        <v>112</v>
      </c>
      <c r="G67" s="85">
        <v>300</v>
      </c>
      <c r="H67" s="85">
        <v>300</v>
      </c>
      <c r="I67" s="85">
        <v>300</v>
      </c>
    </row>
    <row r="68" spans="1:9" ht="15.75">
      <c r="A68" s="9" t="s">
        <v>35</v>
      </c>
      <c r="B68" s="97" t="s">
        <v>236</v>
      </c>
      <c r="C68" s="9" t="s">
        <v>22</v>
      </c>
      <c r="D68" s="11" t="s">
        <v>237</v>
      </c>
      <c r="E68" s="12"/>
      <c r="F68" s="11"/>
      <c r="G68" s="84">
        <f aca="true" t="shared" si="2" ref="G68:I70">G69</f>
        <v>50</v>
      </c>
      <c r="H68" s="84">
        <f t="shared" si="2"/>
        <v>50</v>
      </c>
      <c r="I68" s="84">
        <f t="shared" si="2"/>
        <v>50</v>
      </c>
    </row>
    <row r="69" spans="1:9" ht="15.75">
      <c r="A69" s="9" t="s">
        <v>36</v>
      </c>
      <c r="B69" s="97" t="s">
        <v>238</v>
      </c>
      <c r="C69" s="9" t="s">
        <v>22</v>
      </c>
      <c r="D69" s="11" t="s">
        <v>239</v>
      </c>
      <c r="E69" s="12"/>
      <c r="F69" s="11"/>
      <c r="G69" s="84">
        <f t="shared" si="2"/>
        <v>50</v>
      </c>
      <c r="H69" s="84">
        <f t="shared" si="2"/>
        <v>50</v>
      </c>
      <c r="I69" s="84">
        <f t="shared" si="2"/>
        <v>50</v>
      </c>
    </row>
    <row r="70" spans="1:9" ht="60">
      <c r="A70" s="13" t="s">
        <v>79</v>
      </c>
      <c r="B70" s="18" t="s">
        <v>253</v>
      </c>
      <c r="C70" s="13" t="s">
        <v>22</v>
      </c>
      <c r="D70" s="16" t="s">
        <v>239</v>
      </c>
      <c r="E70" s="109">
        <v>2200100100</v>
      </c>
      <c r="F70" s="11"/>
      <c r="G70" s="84">
        <f t="shared" si="2"/>
        <v>50</v>
      </c>
      <c r="H70" s="84">
        <f t="shared" si="2"/>
        <v>50</v>
      </c>
      <c r="I70" s="84">
        <f t="shared" si="2"/>
        <v>50</v>
      </c>
    </row>
    <row r="71" spans="1:9" ht="45">
      <c r="A71" s="13"/>
      <c r="B71" s="18" t="s">
        <v>145</v>
      </c>
      <c r="C71" s="13" t="s">
        <v>22</v>
      </c>
      <c r="D71" s="16" t="s">
        <v>239</v>
      </c>
      <c r="E71" s="110">
        <v>2200100100</v>
      </c>
      <c r="F71" s="11" t="s">
        <v>112</v>
      </c>
      <c r="G71" s="85">
        <v>50</v>
      </c>
      <c r="H71" s="85">
        <v>50</v>
      </c>
      <c r="I71" s="85">
        <v>50</v>
      </c>
    </row>
    <row r="72" spans="1:9" ht="24.75" customHeight="1">
      <c r="A72" s="9" t="s">
        <v>37</v>
      </c>
      <c r="B72" s="10" t="s">
        <v>54</v>
      </c>
      <c r="C72" s="13" t="s">
        <v>22</v>
      </c>
      <c r="D72" s="11" t="s">
        <v>53</v>
      </c>
      <c r="E72" s="16"/>
      <c r="F72" s="16"/>
      <c r="G72" s="84">
        <f aca="true" t="shared" si="3" ref="G72:I73">G73</f>
        <v>28150.3</v>
      </c>
      <c r="H72" s="84">
        <f t="shared" si="3"/>
        <v>10691.7</v>
      </c>
      <c r="I72" s="84">
        <f t="shared" si="3"/>
        <v>6923.300000000001</v>
      </c>
    </row>
    <row r="73" spans="1:9" ht="25.5" customHeight="1">
      <c r="A73" s="9" t="s">
        <v>38</v>
      </c>
      <c r="B73" s="26" t="s">
        <v>63</v>
      </c>
      <c r="C73" s="13" t="s">
        <v>22</v>
      </c>
      <c r="D73" s="11" t="s">
        <v>64</v>
      </c>
      <c r="E73" s="16"/>
      <c r="F73" s="16"/>
      <c r="G73" s="84">
        <f t="shared" si="3"/>
        <v>28150.3</v>
      </c>
      <c r="H73" s="84">
        <f t="shared" si="3"/>
        <v>10691.7</v>
      </c>
      <c r="I73" s="84">
        <f t="shared" si="3"/>
        <v>6923.300000000001</v>
      </c>
    </row>
    <row r="74" spans="1:9" ht="28.5">
      <c r="A74" s="13"/>
      <c r="B74" s="26" t="s">
        <v>91</v>
      </c>
      <c r="C74" s="13" t="s">
        <v>22</v>
      </c>
      <c r="D74" s="16" t="s">
        <v>64</v>
      </c>
      <c r="E74" s="11"/>
      <c r="F74" s="16"/>
      <c r="G74" s="84">
        <f>G75+G78+G80+G82+G84</f>
        <v>28150.3</v>
      </c>
      <c r="H74" s="84">
        <f>H75+H78+H80</f>
        <v>10691.7</v>
      </c>
      <c r="I74" s="84">
        <f>I75+I78+I80</f>
        <v>6923.300000000001</v>
      </c>
    </row>
    <row r="75" spans="1:9" ht="30">
      <c r="A75" s="13" t="s">
        <v>89</v>
      </c>
      <c r="B75" s="15" t="s">
        <v>194</v>
      </c>
      <c r="C75" s="13" t="s">
        <v>22</v>
      </c>
      <c r="D75" s="16" t="s">
        <v>64</v>
      </c>
      <c r="E75" s="11" t="s">
        <v>258</v>
      </c>
      <c r="F75" s="16"/>
      <c r="G75" s="84">
        <f>G76+G77</f>
        <v>8907.400000000001</v>
      </c>
      <c r="H75" s="84">
        <f>H76+H77</f>
        <v>10691.7</v>
      </c>
      <c r="I75" s="84">
        <f>I76+I77</f>
        <v>6923.300000000001</v>
      </c>
    </row>
    <row r="76" spans="1:9" ht="45">
      <c r="A76" s="13"/>
      <c r="B76" s="18" t="s">
        <v>145</v>
      </c>
      <c r="C76" s="13" t="s">
        <v>22</v>
      </c>
      <c r="D76" s="16" t="s">
        <v>64</v>
      </c>
      <c r="E76" s="16" t="s">
        <v>258</v>
      </c>
      <c r="F76" s="11" t="s">
        <v>112</v>
      </c>
      <c r="G76" s="85">
        <f>6885.5+384.5+9.2+3574-2000-178.2-122-2+178.2</f>
        <v>8729.2</v>
      </c>
      <c r="H76" s="85">
        <f>12002.5+469.1-523.1-1220.8-36</f>
        <v>10691.7</v>
      </c>
      <c r="I76" s="85">
        <f>8558.7+469.1-544.1-1519.4-41</f>
        <v>6923.300000000001</v>
      </c>
    </row>
    <row r="77" spans="1:9" ht="15.75">
      <c r="A77" s="13"/>
      <c r="B77" s="15" t="s">
        <v>115</v>
      </c>
      <c r="C77" s="13" t="s">
        <v>22</v>
      </c>
      <c r="D77" s="16" t="s">
        <v>64</v>
      </c>
      <c r="E77" s="16" t="s">
        <v>258</v>
      </c>
      <c r="F77" s="11" t="s">
        <v>114</v>
      </c>
      <c r="G77" s="85">
        <v>178.2</v>
      </c>
      <c r="H77" s="85">
        <v>0</v>
      </c>
      <c r="I77" s="85">
        <v>0</v>
      </c>
    </row>
    <row r="78" spans="1:9" ht="90">
      <c r="A78" s="13" t="s">
        <v>229</v>
      </c>
      <c r="B78" s="100" t="s">
        <v>294</v>
      </c>
      <c r="C78" s="13" t="s">
        <v>22</v>
      </c>
      <c r="D78" s="16" t="s">
        <v>64</v>
      </c>
      <c r="E78" s="11" t="s">
        <v>286</v>
      </c>
      <c r="F78" s="11"/>
      <c r="G78" s="84">
        <f>G79</f>
        <v>9880.8</v>
      </c>
      <c r="H78" s="84">
        <f>H79</f>
        <v>0</v>
      </c>
      <c r="I78" s="84">
        <f>I79</f>
        <v>0</v>
      </c>
    </row>
    <row r="79" spans="1:9" ht="45">
      <c r="A79" s="13"/>
      <c r="B79" s="18" t="s">
        <v>145</v>
      </c>
      <c r="C79" s="13" t="s">
        <v>22</v>
      </c>
      <c r="D79" s="16" t="s">
        <v>64</v>
      </c>
      <c r="E79" s="16" t="s">
        <v>286</v>
      </c>
      <c r="F79" s="11" t="s">
        <v>112</v>
      </c>
      <c r="G79" s="85">
        <v>9880.8</v>
      </c>
      <c r="H79" s="85">
        <v>0</v>
      </c>
      <c r="I79" s="85">
        <v>0</v>
      </c>
    </row>
    <row r="80" spans="1:9" ht="75">
      <c r="A80" s="13" t="s">
        <v>230</v>
      </c>
      <c r="B80" s="100" t="s">
        <v>295</v>
      </c>
      <c r="C80" s="13" t="s">
        <v>22</v>
      </c>
      <c r="D80" s="16" t="s">
        <v>64</v>
      </c>
      <c r="E80" s="11" t="s">
        <v>287</v>
      </c>
      <c r="F80" s="11"/>
      <c r="G80" s="84">
        <f>G81</f>
        <v>520.2</v>
      </c>
      <c r="H80" s="84">
        <f>H81</f>
        <v>0</v>
      </c>
      <c r="I80" s="84">
        <f>I81</f>
        <v>0</v>
      </c>
    </row>
    <row r="81" spans="1:9" ht="45">
      <c r="A81" s="93"/>
      <c r="B81" s="18" t="s">
        <v>145</v>
      </c>
      <c r="C81" s="13" t="s">
        <v>22</v>
      </c>
      <c r="D81" s="16" t="s">
        <v>64</v>
      </c>
      <c r="E81" s="16" t="s">
        <v>287</v>
      </c>
      <c r="F81" s="11" t="s">
        <v>112</v>
      </c>
      <c r="G81" s="85">
        <v>520.2</v>
      </c>
      <c r="H81" s="85">
        <v>0</v>
      </c>
      <c r="I81" s="85">
        <v>0</v>
      </c>
    </row>
    <row r="82" spans="1:9" ht="90">
      <c r="A82" s="13" t="s">
        <v>282</v>
      </c>
      <c r="B82" s="39" t="s">
        <v>296</v>
      </c>
      <c r="C82" s="21" t="s">
        <v>22</v>
      </c>
      <c r="D82" s="25" t="s">
        <v>64</v>
      </c>
      <c r="E82" s="11" t="s">
        <v>288</v>
      </c>
      <c r="F82" s="11"/>
      <c r="G82" s="84">
        <f>G83</f>
        <v>8399.8</v>
      </c>
      <c r="H82" s="84">
        <f>H83</f>
        <v>0</v>
      </c>
      <c r="I82" s="84">
        <f>I83</f>
        <v>0</v>
      </c>
    </row>
    <row r="83" spans="1:9" ht="45">
      <c r="A83" s="13"/>
      <c r="B83" s="18" t="s">
        <v>145</v>
      </c>
      <c r="C83" s="21" t="s">
        <v>22</v>
      </c>
      <c r="D83" s="25" t="s">
        <v>64</v>
      </c>
      <c r="E83" s="16" t="s">
        <v>288</v>
      </c>
      <c r="F83" s="23" t="s">
        <v>112</v>
      </c>
      <c r="G83" s="85">
        <v>8399.8</v>
      </c>
      <c r="H83" s="85">
        <v>0</v>
      </c>
      <c r="I83" s="85">
        <v>0</v>
      </c>
    </row>
    <row r="84" spans="1:9" ht="75">
      <c r="A84" s="13" t="s">
        <v>283</v>
      </c>
      <c r="B84" s="39" t="s">
        <v>297</v>
      </c>
      <c r="C84" s="21" t="s">
        <v>22</v>
      </c>
      <c r="D84" s="25" t="s">
        <v>64</v>
      </c>
      <c r="E84" s="11" t="s">
        <v>289</v>
      </c>
      <c r="F84" s="11"/>
      <c r="G84" s="84">
        <f>G85</f>
        <v>442.1</v>
      </c>
      <c r="H84" s="84">
        <f>H85</f>
        <v>0</v>
      </c>
      <c r="I84" s="84">
        <f>I85</f>
        <v>0</v>
      </c>
    </row>
    <row r="85" spans="1:10" ht="45">
      <c r="A85" s="93"/>
      <c r="B85" s="18" t="s">
        <v>145</v>
      </c>
      <c r="C85" s="21" t="s">
        <v>22</v>
      </c>
      <c r="D85" s="25" t="s">
        <v>64</v>
      </c>
      <c r="E85" s="16" t="s">
        <v>289</v>
      </c>
      <c r="F85" s="23" t="s">
        <v>112</v>
      </c>
      <c r="G85" s="85">
        <v>442.1</v>
      </c>
      <c r="H85" s="85">
        <v>0</v>
      </c>
      <c r="I85" s="85">
        <v>0</v>
      </c>
      <c r="J85" s="121"/>
    </row>
    <row r="86" spans="1:9" ht="15.75">
      <c r="A86" s="9" t="s">
        <v>56</v>
      </c>
      <c r="B86" s="26" t="s">
        <v>77</v>
      </c>
      <c r="C86" s="13" t="s">
        <v>22</v>
      </c>
      <c r="D86" s="11" t="s">
        <v>73</v>
      </c>
      <c r="E86" s="16"/>
      <c r="F86" s="16"/>
      <c r="G86" s="84">
        <f aca="true" t="shared" si="4" ref="G86:I88">G87</f>
        <v>300</v>
      </c>
      <c r="H86" s="84">
        <f t="shared" si="4"/>
        <v>300</v>
      </c>
      <c r="I86" s="84">
        <f t="shared" si="4"/>
        <v>300</v>
      </c>
    </row>
    <row r="87" spans="1:9" ht="28.5">
      <c r="A87" s="9" t="s">
        <v>57</v>
      </c>
      <c r="B87" s="26" t="s">
        <v>76</v>
      </c>
      <c r="C87" s="13" t="s">
        <v>22</v>
      </c>
      <c r="D87" s="11" t="s">
        <v>74</v>
      </c>
      <c r="E87" s="16"/>
      <c r="F87" s="16"/>
      <c r="G87" s="84">
        <f t="shared" si="4"/>
        <v>300</v>
      </c>
      <c r="H87" s="84">
        <f t="shared" si="4"/>
        <v>300</v>
      </c>
      <c r="I87" s="84">
        <f t="shared" si="4"/>
        <v>300</v>
      </c>
    </row>
    <row r="88" spans="1:9" ht="60">
      <c r="A88" s="13" t="s">
        <v>125</v>
      </c>
      <c r="B88" s="15" t="s">
        <v>200</v>
      </c>
      <c r="C88" s="13" t="s">
        <v>22</v>
      </c>
      <c r="D88" s="16" t="s">
        <v>74</v>
      </c>
      <c r="E88" s="11" t="s">
        <v>142</v>
      </c>
      <c r="F88" s="16"/>
      <c r="G88" s="85">
        <f t="shared" si="4"/>
        <v>300</v>
      </c>
      <c r="H88" s="85">
        <f t="shared" si="4"/>
        <v>300</v>
      </c>
      <c r="I88" s="85">
        <f t="shared" si="4"/>
        <v>300</v>
      </c>
    </row>
    <row r="89" spans="1:9" ht="45">
      <c r="A89" s="13"/>
      <c r="B89" s="18" t="s">
        <v>145</v>
      </c>
      <c r="C89" s="13" t="s">
        <v>22</v>
      </c>
      <c r="D89" s="16" t="s">
        <v>74</v>
      </c>
      <c r="E89" s="16" t="s">
        <v>142</v>
      </c>
      <c r="F89" s="11" t="s">
        <v>112</v>
      </c>
      <c r="G89" s="85">
        <v>300</v>
      </c>
      <c r="H89" s="85">
        <v>300</v>
      </c>
      <c r="I89" s="85">
        <v>300</v>
      </c>
    </row>
    <row r="90" spans="1:9" ht="15.75">
      <c r="A90" s="9" t="s">
        <v>67</v>
      </c>
      <c r="B90" s="10" t="s">
        <v>61</v>
      </c>
      <c r="C90" s="13" t="s">
        <v>22</v>
      </c>
      <c r="D90" s="11" t="s">
        <v>62</v>
      </c>
      <c r="E90" s="16"/>
      <c r="F90" s="11"/>
      <c r="G90" s="84">
        <f>G94+G91</f>
        <v>5061.5</v>
      </c>
      <c r="H90" s="84">
        <f>H94+H91</f>
        <v>4061.5</v>
      </c>
      <c r="I90" s="84">
        <f>I94+I91</f>
        <v>4061.5</v>
      </c>
    </row>
    <row r="91" spans="1:9" ht="42.75">
      <c r="A91" s="9" t="s">
        <v>68</v>
      </c>
      <c r="B91" s="98" t="s">
        <v>240</v>
      </c>
      <c r="C91" s="13" t="s">
        <v>22</v>
      </c>
      <c r="D91" s="11" t="s">
        <v>98</v>
      </c>
      <c r="E91" s="16"/>
      <c r="F91" s="11"/>
      <c r="G91" s="84">
        <f aca="true" t="shared" si="5" ref="G91:I92">G92</f>
        <v>30</v>
      </c>
      <c r="H91" s="84">
        <f t="shared" si="5"/>
        <v>30</v>
      </c>
      <c r="I91" s="84">
        <f t="shared" si="5"/>
        <v>30</v>
      </c>
    </row>
    <row r="92" spans="1:9" ht="105">
      <c r="A92" s="13" t="s">
        <v>69</v>
      </c>
      <c r="B92" s="49" t="s">
        <v>99</v>
      </c>
      <c r="C92" s="13" t="s">
        <v>22</v>
      </c>
      <c r="D92" s="16" t="s">
        <v>98</v>
      </c>
      <c r="E92" s="11" t="s">
        <v>241</v>
      </c>
      <c r="F92" s="11"/>
      <c r="G92" s="85">
        <f t="shared" si="5"/>
        <v>30</v>
      </c>
      <c r="H92" s="85">
        <f t="shared" si="5"/>
        <v>30</v>
      </c>
      <c r="I92" s="85">
        <f t="shared" si="5"/>
        <v>30</v>
      </c>
    </row>
    <row r="93" spans="1:9" ht="45">
      <c r="A93" s="13"/>
      <c r="B93" s="18" t="s">
        <v>145</v>
      </c>
      <c r="C93" s="13" t="s">
        <v>22</v>
      </c>
      <c r="D93" s="16" t="s">
        <v>98</v>
      </c>
      <c r="E93" s="16" t="s">
        <v>241</v>
      </c>
      <c r="F93" s="11" t="s">
        <v>112</v>
      </c>
      <c r="G93" s="85">
        <v>30</v>
      </c>
      <c r="H93" s="85">
        <v>30</v>
      </c>
      <c r="I93" s="85">
        <v>30</v>
      </c>
    </row>
    <row r="94" spans="1:9" ht="15.75">
      <c r="A94" s="9" t="s">
        <v>188</v>
      </c>
      <c r="B94" s="10" t="s">
        <v>101</v>
      </c>
      <c r="C94" s="13" t="s">
        <v>22</v>
      </c>
      <c r="D94" s="11" t="s">
        <v>100</v>
      </c>
      <c r="E94" s="16"/>
      <c r="F94" s="11"/>
      <c r="G94" s="84">
        <f>G101+G99+G95</f>
        <v>5031.5</v>
      </c>
      <c r="H94" s="84">
        <f>H101+H99+H95</f>
        <v>4031.5</v>
      </c>
      <c r="I94" s="84">
        <f>I101+I99+I95</f>
        <v>4031.5</v>
      </c>
    </row>
    <row r="95" spans="1:9" ht="45">
      <c r="A95" s="13" t="s">
        <v>191</v>
      </c>
      <c r="B95" s="49" t="s">
        <v>221</v>
      </c>
      <c r="C95" s="13" t="s">
        <v>22</v>
      </c>
      <c r="D95" s="11" t="s">
        <v>100</v>
      </c>
      <c r="E95" s="11" t="s">
        <v>141</v>
      </c>
      <c r="F95" s="11"/>
      <c r="G95" s="84">
        <f>G96+G97+G98</f>
        <v>3431.5</v>
      </c>
      <c r="H95" s="84">
        <f>H96+H97+H98</f>
        <v>3431.5</v>
      </c>
      <c r="I95" s="84">
        <f>I96+I97+I98</f>
        <v>3431.5</v>
      </c>
    </row>
    <row r="96" spans="1:9" ht="90">
      <c r="A96" s="9"/>
      <c r="B96" s="15" t="s">
        <v>110</v>
      </c>
      <c r="C96" s="13" t="s">
        <v>22</v>
      </c>
      <c r="D96" s="16" t="s">
        <v>100</v>
      </c>
      <c r="E96" s="16" t="s">
        <v>141</v>
      </c>
      <c r="F96" s="11" t="s">
        <v>109</v>
      </c>
      <c r="G96" s="85">
        <v>3381.5</v>
      </c>
      <c r="H96" s="85">
        <v>3381.5</v>
      </c>
      <c r="I96" s="85">
        <v>3381.5</v>
      </c>
    </row>
    <row r="97" spans="1:9" ht="45">
      <c r="A97" s="9"/>
      <c r="B97" s="18" t="s">
        <v>145</v>
      </c>
      <c r="C97" s="13" t="s">
        <v>22</v>
      </c>
      <c r="D97" s="16" t="s">
        <v>100</v>
      </c>
      <c r="E97" s="16" t="s">
        <v>141</v>
      </c>
      <c r="F97" s="11" t="s">
        <v>112</v>
      </c>
      <c r="G97" s="85">
        <v>49</v>
      </c>
      <c r="H97" s="85">
        <v>49</v>
      </c>
      <c r="I97" s="85">
        <v>49</v>
      </c>
    </row>
    <row r="98" spans="1:9" ht="15.75">
      <c r="A98" s="9"/>
      <c r="B98" s="19" t="s">
        <v>115</v>
      </c>
      <c r="C98" s="13" t="s">
        <v>22</v>
      </c>
      <c r="D98" s="16" t="s">
        <v>100</v>
      </c>
      <c r="E98" s="16" t="s">
        <v>141</v>
      </c>
      <c r="F98" s="11" t="s">
        <v>114</v>
      </c>
      <c r="G98" s="85">
        <v>1</v>
      </c>
      <c r="H98" s="85">
        <v>1</v>
      </c>
      <c r="I98" s="85">
        <v>1</v>
      </c>
    </row>
    <row r="99" spans="1:9" ht="60">
      <c r="A99" s="13" t="s">
        <v>243</v>
      </c>
      <c r="B99" s="49" t="s">
        <v>195</v>
      </c>
      <c r="C99" s="13" t="s">
        <v>22</v>
      </c>
      <c r="D99" s="11" t="s">
        <v>100</v>
      </c>
      <c r="E99" s="11" t="s">
        <v>278</v>
      </c>
      <c r="F99" s="11"/>
      <c r="G99" s="84">
        <f>G100</f>
        <v>300</v>
      </c>
      <c r="H99" s="84">
        <f>H100</f>
        <v>300</v>
      </c>
      <c r="I99" s="84">
        <f>I100</f>
        <v>300</v>
      </c>
    </row>
    <row r="100" spans="1:9" ht="45">
      <c r="A100" s="13"/>
      <c r="B100" s="18" t="s">
        <v>145</v>
      </c>
      <c r="C100" s="13" t="s">
        <v>22</v>
      </c>
      <c r="D100" s="16" t="s">
        <v>100</v>
      </c>
      <c r="E100" s="16" t="s">
        <v>278</v>
      </c>
      <c r="F100" s="11" t="s">
        <v>112</v>
      </c>
      <c r="G100" s="85">
        <v>300</v>
      </c>
      <c r="H100" s="85">
        <v>300</v>
      </c>
      <c r="I100" s="85">
        <v>300</v>
      </c>
    </row>
    <row r="101" spans="1:9" ht="60">
      <c r="A101" s="13" t="s">
        <v>244</v>
      </c>
      <c r="B101" s="22" t="s">
        <v>223</v>
      </c>
      <c r="C101" s="13" t="s">
        <v>22</v>
      </c>
      <c r="D101" s="11" t="s">
        <v>100</v>
      </c>
      <c r="E101" s="11" t="s">
        <v>257</v>
      </c>
      <c r="F101" s="11"/>
      <c r="G101" s="84">
        <f>G102</f>
        <v>1300</v>
      </c>
      <c r="H101" s="84">
        <f>H102</f>
        <v>300</v>
      </c>
      <c r="I101" s="84">
        <f>I102</f>
        <v>300</v>
      </c>
    </row>
    <row r="102" spans="1:9" ht="45">
      <c r="A102" s="9"/>
      <c r="B102" s="18" t="s">
        <v>145</v>
      </c>
      <c r="C102" s="13" t="s">
        <v>22</v>
      </c>
      <c r="D102" s="16" t="s">
        <v>100</v>
      </c>
      <c r="E102" s="16" t="s">
        <v>257</v>
      </c>
      <c r="F102" s="11" t="s">
        <v>112</v>
      </c>
      <c r="G102" s="85">
        <f>300+1000</f>
        <v>1300</v>
      </c>
      <c r="H102" s="85">
        <v>300</v>
      </c>
      <c r="I102" s="85">
        <v>300</v>
      </c>
    </row>
    <row r="103" spans="1:9" ht="15.75">
      <c r="A103" s="9" t="s">
        <v>65</v>
      </c>
      <c r="B103" s="10" t="s">
        <v>83</v>
      </c>
      <c r="C103" s="13" t="s">
        <v>22</v>
      </c>
      <c r="D103" s="11" t="s">
        <v>39</v>
      </c>
      <c r="E103" s="27"/>
      <c r="F103" s="9"/>
      <c r="G103" s="84">
        <f>G104+G107</f>
        <v>13917.6</v>
      </c>
      <c r="H103" s="84">
        <f>H104+H107</f>
        <v>13917.6</v>
      </c>
      <c r="I103" s="84">
        <f>I104+I107</f>
        <v>13917.6</v>
      </c>
    </row>
    <row r="104" spans="1:9" ht="15.75">
      <c r="A104" s="9" t="s">
        <v>59</v>
      </c>
      <c r="B104" s="10" t="s">
        <v>58</v>
      </c>
      <c r="C104" s="13" t="s">
        <v>22</v>
      </c>
      <c r="D104" s="11" t="s">
        <v>55</v>
      </c>
      <c r="E104" s="27"/>
      <c r="F104" s="9"/>
      <c r="G104" s="84">
        <f aca="true" t="shared" si="6" ref="G104:I105">G105</f>
        <v>8100</v>
      </c>
      <c r="H104" s="84">
        <f t="shared" si="6"/>
        <v>8100</v>
      </c>
      <c r="I104" s="84">
        <f t="shared" si="6"/>
        <v>8100</v>
      </c>
    </row>
    <row r="105" spans="1:9" ht="63.75" customHeight="1">
      <c r="A105" s="13" t="s">
        <v>60</v>
      </c>
      <c r="B105" s="15" t="s">
        <v>202</v>
      </c>
      <c r="C105" s="13" t="s">
        <v>22</v>
      </c>
      <c r="D105" s="11" t="s">
        <v>55</v>
      </c>
      <c r="E105" s="11" t="s">
        <v>140</v>
      </c>
      <c r="F105" s="11"/>
      <c r="G105" s="84">
        <f t="shared" si="6"/>
        <v>8100</v>
      </c>
      <c r="H105" s="84">
        <f t="shared" si="6"/>
        <v>8100</v>
      </c>
      <c r="I105" s="84">
        <f t="shared" si="6"/>
        <v>8100</v>
      </c>
    </row>
    <row r="106" spans="1:9" ht="45">
      <c r="A106" s="9"/>
      <c r="B106" s="18" t="s">
        <v>145</v>
      </c>
      <c r="C106" s="13" t="s">
        <v>22</v>
      </c>
      <c r="D106" s="16" t="s">
        <v>55</v>
      </c>
      <c r="E106" s="16" t="s">
        <v>140</v>
      </c>
      <c r="F106" s="11" t="s">
        <v>112</v>
      </c>
      <c r="G106" s="85">
        <f>7100+1000</f>
        <v>8100</v>
      </c>
      <c r="H106" s="85">
        <v>8100</v>
      </c>
      <c r="I106" s="85">
        <v>8100</v>
      </c>
    </row>
    <row r="107" spans="1:9" ht="28.5">
      <c r="A107" s="9" t="s">
        <v>193</v>
      </c>
      <c r="B107" s="97" t="s">
        <v>209</v>
      </c>
      <c r="C107" s="13" t="s">
        <v>22</v>
      </c>
      <c r="D107" s="11" t="s">
        <v>211</v>
      </c>
      <c r="E107" s="16"/>
      <c r="F107" s="11"/>
      <c r="G107" s="84">
        <f>G108</f>
        <v>5817.6</v>
      </c>
      <c r="H107" s="84">
        <f>H108</f>
        <v>5817.6</v>
      </c>
      <c r="I107" s="84">
        <f>I108</f>
        <v>5817.6</v>
      </c>
    </row>
    <row r="108" spans="1:9" ht="60">
      <c r="A108" s="13" t="s">
        <v>210</v>
      </c>
      <c r="B108" s="22" t="s">
        <v>222</v>
      </c>
      <c r="C108" s="13" t="s">
        <v>22</v>
      </c>
      <c r="D108" s="11" t="s">
        <v>211</v>
      </c>
      <c r="E108" s="11" t="s">
        <v>279</v>
      </c>
      <c r="F108" s="11"/>
      <c r="G108" s="84">
        <f>G109+G110+G111</f>
        <v>5817.6</v>
      </c>
      <c r="H108" s="84">
        <f>H109+H110+H111</f>
        <v>5817.6</v>
      </c>
      <c r="I108" s="84">
        <f>I109+I110+I111</f>
        <v>5817.6</v>
      </c>
    </row>
    <row r="109" spans="1:9" ht="90">
      <c r="A109" s="9"/>
      <c r="B109" s="15" t="s">
        <v>110</v>
      </c>
      <c r="C109" s="13" t="s">
        <v>22</v>
      </c>
      <c r="D109" s="16" t="s">
        <v>211</v>
      </c>
      <c r="E109" s="16" t="s">
        <v>279</v>
      </c>
      <c r="F109" s="11" t="s">
        <v>109</v>
      </c>
      <c r="G109" s="85">
        <v>5767.6</v>
      </c>
      <c r="H109" s="85">
        <v>5767.6</v>
      </c>
      <c r="I109" s="85">
        <v>5767.6</v>
      </c>
    </row>
    <row r="110" spans="1:9" ht="45">
      <c r="A110" s="9"/>
      <c r="B110" s="45" t="s">
        <v>145</v>
      </c>
      <c r="C110" s="13" t="s">
        <v>22</v>
      </c>
      <c r="D110" s="16" t="s">
        <v>211</v>
      </c>
      <c r="E110" s="16" t="s">
        <v>279</v>
      </c>
      <c r="F110" s="11" t="s">
        <v>112</v>
      </c>
      <c r="G110" s="85">
        <v>49</v>
      </c>
      <c r="H110" s="85">
        <v>49</v>
      </c>
      <c r="I110" s="85">
        <v>49</v>
      </c>
    </row>
    <row r="111" spans="1:9" ht="15.75">
      <c r="A111" s="9"/>
      <c r="B111" s="19" t="s">
        <v>115</v>
      </c>
      <c r="C111" s="13" t="s">
        <v>22</v>
      </c>
      <c r="D111" s="16" t="s">
        <v>211</v>
      </c>
      <c r="E111" s="16" t="s">
        <v>279</v>
      </c>
      <c r="F111" s="11" t="s">
        <v>114</v>
      </c>
      <c r="G111" s="85">
        <v>1</v>
      </c>
      <c r="H111" s="85">
        <v>1</v>
      </c>
      <c r="I111" s="85">
        <v>1</v>
      </c>
    </row>
    <row r="112" spans="1:9" ht="15.75">
      <c r="A112" s="9" t="s">
        <v>70</v>
      </c>
      <c r="B112" s="10" t="s">
        <v>41</v>
      </c>
      <c r="C112" s="13" t="s">
        <v>22</v>
      </c>
      <c r="D112" s="11" t="s">
        <v>42</v>
      </c>
      <c r="E112" s="16"/>
      <c r="F112" s="11"/>
      <c r="G112" s="84">
        <f>G113+G116+G119</f>
        <v>13342.8</v>
      </c>
      <c r="H112" s="84">
        <f>H113+H116+H119</f>
        <v>13895.9</v>
      </c>
      <c r="I112" s="84">
        <f>I113+I116+I119</f>
        <v>14450.400000000001</v>
      </c>
    </row>
    <row r="113" spans="1:9" ht="15.75">
      <c r="A113" s="9" t="s">
        <v>66</v>
      </c>
      <c r="B113" s="10" t="s">
        <v>178</v>
      </c>
      <c r="C113" s="13" t="s">
        <v>22</v>
      </c>
      <c r="D113" s="11" t="s">
        <v>177</v>
      </c>
      <c r="E113" s="16"/>
      <c r="F113" s="16"/>
      <c r="G113" s="84">
        <f aca="true" t="shared" si="7" ref="G113:I114">G114</f>
        <v>435.8</v>
      </c>
      <c r="H113" s="84">
        <f t="shared" si="7"/>
        <v>453.2</v>
      </c>
      <c r="I113" s="84">
        <f t="shared" si="7"/>
        <v>471.3</v>
      </c>
    </row>
    <row r="114" spans="1:9" ht="60">
      <c r="A114" s="13" t="s">
        <v>126</v>
      </c>
      <c r="B114" s="15" t="s">
        <v>213</v>
      </c>
      <c r="C114" s="13" t="s">
        <v>22</v>
      </c>
      <c r="D114" s="16" t="s">
        <v>177</v>
      </c>
      <c r="E114" s="11" t="s">
        <v>205</v>
      </c>
      <c r="F114" s="16"/>
      <c r="G114" s="85">
        <f t="shared" si="7"/>
        <v>435.8</v>
      </c>
      <c r="H114" s="85">
        <f t="shared" si="7"/>
        <v>453.2</v>
      </c>
      <c r="I114" s="85">
        <f t="shared" si="7"/>
        <v>471.3</v>
      </c>
    </row>
    <row r="115" spans="1:9" ht="30.75" customHeight="1">
      <c r="A115" s="13"/>
      <c r="B115" s="15" t="s">
        <v>113</v>
      </c>
      <c r="C115" s="13" t="s">
        <v>22</v>
      </c>
      <c r="D115" s="16" t="s">
        <v>177</v>
      </c>
      <c r="E115" s="16" t="s">
        <v>205</v>
      </c>
      <c r="F115" s="11" t="s">
        <v>104</v>
      </c>
      <c r="G115" s="85">
        <v>435.8</v>
      </c>
      <c r="H115" s="85">
        <v>453.2</v>
      </c>
      <c r="I115" s="85">
        <v>471.3</v>
      </c>
    </row>
    <row r="116" spans="1:9" s="71" customFormat="1" ht="15.75">
      <c r="A116" s="9" t="s">
        <v>245</v>
      </c>
      <c r="B116" s="26" t="s">
        <v>208</v>
      </c>
      <c r="C116" s="9" t="s">
        <v>22</v>
      </c>
      <c r="D116" s="11" t="s">
        <v>207</v>
      </c>
      <c r="E116" s="11"/>
      <c r="F116" s="11"/>
      <c r="G116" s="84">
        <f aca="true" t="shared" si="8" ref="G116:I117">G117</f>
        <v>760.4</v>
      </c>
      <c r="H116" s="84">
        <f t="shared" si="8"/>
        <v>790.8</v>
      </c>
      <c r="I116" s="84">
        <f t="shared" si="8"/>
        <v>822.4</v>
      </c>
    </row>
    <row r="117" spans="1:9" ht="60">
      <c r="A117" s="13" t="s">
        <v>246</v>
      </c>
      <c r="B117" s="15" t="s">
        <v>214</v>
      </c>
      <c r="C117" s="13" t="s">
        <v>22</v>
      </c>
      <c r="D117" s="16" t="s">
        <v>207</v>
      </c>
      <c r="E117" s="11" t="s">
        <v>143</v>
      </c>
      <c r="F117" s="16"/>
      <c r="G117" s="85">
        <f t="shared" si="8"/>
        <v>760.4</v>
      </c>
      <c r="H117" s="85">
        <f t="shared" si="8"/>
        <v>790.8</v>
      </c>
      <c r="I117" s="85">
        <f t="shared" si="8"/>
        <v>822.4</v>
      </c>
    </row>
    <row r="118" spans="1:9" ht="30.75" customHeight="1">
      <c r="A118" s="13"/>
      <c r="B118" s="15" t="s">
        <v>113</v>
      </c>
      <c r="C118" s="13" t="s">
        <v>22</v>
      </c>
      <c r="D118" s="16" t="s">
        <v>207</v>
      </c>
      <c r="E118" s="16" t="s">
        <v>143</v>
      </c>
      <c r="F118" s="11" t="s">
        <v>104</v>
      </c>
      <c r="G118" s="85">
        <v>760.4</v>
      </c>
      <c r="H118" s="85">
        <v>790.8</v>
      </c>
      <c r="I118" s="85">
        <v>822.4</v>
      </c>
    </row>
    <row r="119" spans="1:9" ht="15.75">
      <c r="A119" s="9" t="s">
        <v>247</v>
      </c>
      <c r="B119" s="26" t="s">
        <v>43</v>
      </c>
      <c r="C119" s="13" t="s">
        <v>22</v>
      </c>
      <c r="D119" s="11" t="s">
        <v>44</v>
      </c>
      <c r="E119" s="16"/>
      <c r="F119" s="11"/>
      <c r="G119" s="84">
        <f>G120+G122</f>
        <v>12146.599999999999</v>
      </c>
      <c r="H119" s="84">
        <f>H120+H122</f>
        <v>12651.9</v>
      </c>
      <c r="I119" s="84">
        <f>I120+I122</f>
        <v>13156.7</v>
      </c>
    </row>
    <row r="120" spans="1:9" ht="75.75" customHeight="1">
      <c r="A120" s="13" t="s">
        <v>248</v>
      </c>
      <c r="B120" s="33" t="s">
        <v>154</v>
      </c>
      <c r="C120" s="13" t="s">
        <v>22</v>
      </c>
      <c r="D120" s="16" t="s">
        <v>44</v>
      </c>
      <c r="E120" s="11" t="s">
        <v>153</v>
      </c>
      <c r="F120" s="16"/>
      <c r="G120" s="84">
        <f>G121</f>
        <v>7653.2</v>
      </c>
      <c r="H120" s="84">
        <f>H121</f>
        <v>7971.4</v>
      </c>
      <c r="I120" s="84">
        <f>I121</f>
        <v>8289.7</v>
      </c>
    </row>
    <row r="121" spans="1:9" ht="30">
      <c r="A121" s="13"/>
      <c r="B121" s="15" t="s">
        <v>113</v>
      </c>
      <c r="C121" s="13" t="s">
        <v>22</v>
      </c>
      <c r="D121" s="16" t="s">
        <v>44</v>
      </c>
      <c r="E121" s="16" t="s">
        <v>153</v>
      </c>
      <c r="F121" s="11" t="s">
        <v>104</v>
      </c>
      <c r="G121" s="112">
        <v>7653.2</v>
      </c>
      <c r="H121" s="112">
        <v>7971.4</v>
      </c>
      <c r="I121" s="112">
        <v>8289.7</v>
      </c>
    </row>
    <row r="122" spans="1:9" ht="75">
      <c r="A122" s="13" t="s">
        <v>249</v>
      </c>
      <c r="B122" s="15" t="s">
        <v>146</v>
      </c>
      <c r="C122" s="9" t="s">
        <v>22</v>
      </c>
      <c r="D122" s="11" t="s">
        <v>44</v>
      </c>
      <c r="E122" s="11" t="s">
        <v>152</v>
      </c>
      <c r="F122" s="16"/>
      <c r="G122" s="84">
        <f>G123</f>
        <v>4493.4</v>
      </c>
      <c r="H122" s="84">
        <f>H123</f>
        <v>4680.5</v>
      </c>
      <c r="I122" s="84">
        <f>I123</f>
        <v>4867</v>
      </c>
    </row>
    <row r="123" spans="1:9" ht="30">
      <c r="A123" s="13"/>
      <c r="B123" s="15" t="s">
        <v>113</v>
      </c>
      <c r="C123" s="13" t="s">
        <v>22</v>
      </c>
      <c r="D123" s="16" t="s">
        <v>44</v>
      </c>
      <c r="E123" s="16" t="s">
        <v>152</v>
      </c>
      <c r="F123" s="11" t="s">
        <v>104</v>
      </c>
      <c r="G123" s="112">
        <v>4493.4</v>
      </c>
      <c r="H123" s="112">
        <v>4680.5</v>
      </c>
      <c r="I123" s="112">
        <v>4867</v>
      </c>
    </row>
    <row r="124" spans="1:9" ht="15.75">
      <c r="A124" s="9" t="s">
        <v>75</v>
      </c>
      <c r="B124" s="26" t="s">
        <v>118</v>
      </c>
      <c r="C124" s="13" t="s">
        <v>22</v>
      </c>
      <c r="D124" s="11" t="s">
        <v>120</v>
      </c>
      <c r="E124" s="16"/>
      <c r="F124" s="16"/>
      <c r="G124" s="84">
        <f>G126</f>
        <v>300</v>
      </c>
      <c r="H124" s="84">
        <f>H126</f>
        <v>300</v>
      </c>
      <c r="I124" s="84">
        <f>I126</f>
        <v>300</v>
      </c>
    </row>
    <row r="125" spans="1:9" ht="15.75">
      <c r="A125" s="9" t="s">
        <v>71</v>
      </c>
      <c r="B125" s="26" t="s">
        <v>148</v>
      </c>
      <c r="C125" s="13" t="s">
        <v>22</v>
      </c>
      <c r="D125" s="11" t="s">
        <v>119</v>
      </c>
      <c r="E125" s="16"/>
      <c r="F125" s="16"/>
      <c r="G125" s="84">
        <f aca="true" t="shared" si="9" ref="G125:I126">G126</f>
        <v>300</v>
      </c>
      <c r="H125" s="84">
        <f t="shared" si="9"/>
        <v>300</v>
      </c>
      <c r="I125" s="84">
        <f t="shared" si="9"/>
        <v>300</v>
      </c>
    </row>
    <row r="126" spans="1:9" ht="90">
      <c r="A126" s="13" t="s">
        <v>72</v>
      </c>
      <c r="B126" s="15" t="s">
        <v>220</v>
      </c>
      <c r="C126" s="13" t="s">
        <v>22</v>
      </c>
      <c r="D126" s="16" t="s">
        <v>119</v>
      </c>
      <c r="E126" s="11" t="s">
        <v>260</v>
      </c>
      <c r="F126" s="11"/>
      <c r="G126" s="85">
        <f t="shared" si="9"/>
        <v>300</v>
      </c>
      <c r="H126" s="85">
        <f t="shared" si="9"/>
        <v>300</v>
      </c>
      <c r="I126" s="85">
        <f t="shared" si="9"/>
        <v>300</v>
      </c>
    </row>
    <row r="127" spans="1:9" ht="45">
      <c r="A127" s="13"/>
      <c r="B127" s="18" t="s">
        <v>145</v>
      </c>
      <c r="C127" s="13" t="s">
        <v>22</v>
      </c>
      <c r="D127" s="16" t="s">
        <v>119</v>
      </c>
      <c r="E127" s="16" t="s">
        <v>260</v>
      </c>
      <c r="F127" s="11" t="s">
        <v>112</v>
      </c>
      <c r="G127" s="85">
        <v>300</v>
      </c>
      <c r="H127" s="85">
        <v>300</v>
      </c>
      <c r="I127" s="85">
        <v>300</v>
      </c>
    </row>
    <row r="128" spans="1:9" ht="15.75">
      <c r="A128" s="9" t="s">
        <v>250</v>
      </c>
      <c r="B128" s="26" t="s">
        <v>81</v>
      </c>
      <c r="C128" s="13" t="s">
        <v>22</v>
      </c>
      <c r="D128" s="11" t="s">
        <v>82</v>
      </c>
      <c r="E128" s="16"/>
      <c r="F128" s="11"/>
      <c r="G128" s="84">
        <f aca="true" t="shared" si="10" ref="G128:I130">G129</f>
        <v>2190</v>
      </c>
      <c r="H128" s="84">
        <f t="shared" si="10"/>
        <v>2190</v>
      </c>
      <c r="I128" s="84">
        <f t="shared" si="10"/>
        <v>2190</v>
      </c>
    </row>
    <row r="129" spans="1:9" ht="15.75">
      <c r="A129" s="9" t="s">
        <v>251</v>
      </c>
      <c r="B129" s="10" t="s">
        <v>40</v>
      </c>
      <c r="C129" s="13" t="s">
        <v>22</v>
      </c>
      <c r="D129" s="11" t="s">
        <v>80</v>
      </c>
      <c r="E129" s="34"/>
      <c r="F129" s="16"/>
      <c r="G129" s="84">
        <f t="shared" si="10"/>
        <v>2190</v>
      </c>
      <c r="H129" s="84">
        <f t="shared" si="10"/>
        <v>2190</v>
      </c>
      <c r="I129" s="84">
        <f t="shared" si="10"/>
        <v>2190</v>
      </c>
    </row>
    <row r="130" spans="1:9" ht="75">
      <c r="A130" s="13" t="s">
        <v>252</v>
      </c>
      <c r="B130" s="15" t="s">
        <v>203</v>
      </c>
      <c r="C130" s="13" t="s">
        <v>22</v>
      </c>
      <c r="D130" s="16" t="s">
        <v>80</v>
      </c>
      <c r="E130" s="11" t="s">
        <v>259</v>
      </c>
      <c r="F130" s="11"/>
      <c r="G130" s="84">
        <f t="shared" si="10"/>
        <v>2190</v>
      </c>
      <c r="H130" s="84">
        <f t="shared" si="10"/>
        <v>2190</v>
      </c>
      <c r="I130" s="84">
        <f t="shared" si="10"/>
        <v>2190</v>
      </c>
    </row>
    <row r="131" spans="1:9" ht="45">
      <c r="A131" s="9"/>
      <c r="B131" s="18" t="s">
        <v>145</v>
      </c>
      <c r="C131" s="13" t="s">
        <v>22</v>
      </c>
      <c r="D131" s="16" t="s">
        <v>80</v>
      </c>
      <c r="E131" s="16" t="s">
        <v>259</v>
      </c>
      <c r="F131" s="11" t="s">
        <v>112</v>
      </c>
      <c r="G131" s="85">
        <v>2190</v>
      </c>
      <c r="H131" s="85">
        <v>2190</v>
      </c>
      <c r="I131" s="85">
        <v>2190</v>
      </c>
    </row>
    <row r="132" spans="1:9" s="116" customFormat="1" ht="25.5" customHeight="1">
      <c r="A132" s="73"/>
      <c r="B132" s="117" t="s">
        <v>272</v>
      </c>
      <c r="C132" s="73"/>
      <c r="D132" s="114"/>
      <c r="E132" s="114"/>
      <c r="F132" s="114"/>
      <c r="G132" s="86">
        <f>G134</f>
        <v>91289.2</v>
      </c>
      <c r="H132" s="86">
        <f>H134-H133</f>
        <v>67879.5</v>
      </c>
      <c r="I132" s="86">
        <f>I134-I133</f>
        <v>65407.799999999996</v>
      </c>
    </row>
    <row r="133" spans="1:9" s="71" customFormat="1" ht="15.75">
      <c r="A133" s="9"/>
      <c r="B133" s="97" t="s">
        <v>242</v>
      </c>
      <c r="C133" s="9"/>
      <c r="D133" s="11"/>
      <c r="E133" s="11"/>
      <c r="F133" s="11"/>
      <c r="G133" s="84"/>
      <c r="H133" s="84">
        <v>1311.8</v>
      </c>
      <c r="I133" s="84">
        <v>2527.4</v>
      </c>
    </row>
    <row r="134" spans="1:9" s="78" customFormat="1" ht="25.5" customHeight="1">
      <c r="A134" s="111"/>
      <c r="B134" s="113" t="s">
        <v>273</v>
      </c>
      <c r="C134" s="74"/>
      <c r="D134" s="75"/>
      <c r="E134" s="76"/>
      <c r="F134" s="75"/>
      <c r="G134" s="86">
        <f>G16+G30+G133</f>
        <v>91289.2</v>
      </c>
      <c r="H134" s="86">
        <f>H16+H30+H133</f>
        <v>69191.3</v>
      </c>
      <c r="I134" s="86">
        <f>I16+I30+I133</f>
        <v>67935.2</v>
      </c>
    </row>
    <row r="135" spans="1:9" ht="15.75">
      <c r="A135" s="58"/>
      <c r="B135" s="59"/>
      <c r="C135" s="59"/>
      <c r="D135" s="60"/>
      <c r="E135" s="61"/>
      <c r="F135" s="60"/>
      <c r="G135" s="68"/>
      <c r="H135" s="68"/>
      <c r="I135" s="68"/>
    </row>
  </sheetData>
  <sheetProtection/>
  <mergeCells count="12">
    <mergeCell ref="A14:A15"/>
    <mergeCell ref="B14:B15"/>
    <mergeCell ref="C14:C15"/>
    <mergeCell ref="G14:G15"/>
    <mergeCell ref="A10:I10"/>
    <mergeCell ref="A11:I11"/>
    <mergeCell ref="A12:I12"/>
    <mergeCell ref="A13:G13"/>
    <mergeCell ref="H14:I14"/>
    <mergeCell ref="D14:D15"/>
    <mergeCell ref="E14:E15"/>
    <mergeCell ref="F14:F15"/>
  </mergeCells>
  <printOptions horizontalCentered="1"/>
  <pageMargins left="0.5905511811023623" right="0.5905511811023623" top="0.5905511811023623" bottom="0.5905511811023623" header="0.31496062992125984" footer="0.1968503937007874"/>
  <pageSetup fitToHeight="5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3"/>
  <sheetViews>
    <sheetView tabSelected="1" zoomScaleSheetLayoutView="100" zoomScalePageLayoutView="0" workbookViewId="0" topLeftCell="A19">
      <selection activeCell="B26" sqref="B26"/>
    </sheetView>
  </sheetViews>
  <sheetFormatPr defaultColWidth="8.8984375" defaultRowHeight="15"/>
  <cols>
    <col min="1" max="1" width="6.296875" style="63" customWidth="1"/>
    <col min="2" max="2" width="41.796875" style="63" customWidth="1"/>
    <col min="3" max="3" width="7.19921875" style="64" customWidth="1"/>
    <col min="4" max="4" width="11.59765625" style="65" customWidth="1"/>
    <col min="5" max="5" width="8.796875" style="65" customWidth="1"/>
    <col min="6" max="8" width="11.796875" style="66" customWidth="1"/>
    <col min="9" max="9" width="14.796875" style="48" bestFit="1" customWidth="1"/>
    <col min="10" max="16384" width="8.8984375" style="48" customWidth="1"/>
  </cols>
  <sheetData>
    <row r="1" spans="1:10" ht="15.75" customHeight="1">
      <c r="A1" s="50"/>
      <c r="B1" s="50"/>
      <c r="G1" s="80" t="s">
        <v>233</v>
      </c>
      <c r="H1" s="1"/>
      <c r="I1" s="80"/>
      <c r="J1" s="1"/>
    </row>
    <row r="2" spans="1:10" ht="15.75" customHeight="1">
      <c r="A2" s="50"/>
      <c r="B2" s="50"/>
      <c r="G2" s="80" t="s">
        <v>300</v>
      </c>
      <c r="H2" s="1"/>
      <c r="I2" s="80"/>
      <c r="J2" s="1"/>
    </row>
    <row r="3" spans="1:10" ht="15.75" customHeight="1">
      <c r="A3" s="50"/>
      <c r="B3" s="50"/>
      <c r="G3" s="81" t="s">
        <v>270</v>
      </c>
      <c r="H3" s="1"/>
      <c r="I3" s="81"/>
      <c r="J3" s="1"/>
    </row>
    <row r="4" spans="1:10" ht="15.75" customHeight="1">
      <c r="A4" s="50"/>
      <c r="B4" s="50"/>
      <c r="G4" s="81" t="s">
        <v>302</v>
      </c>
      <c r="H4" s="1"/>
      <c r="I4" s="81"/>
      <c r="J4" s="1"/>
    </row>
    <row r="5" spans="1:10" ht="15.75">
      <c r="A5" s="48"/>
      <c r="B5" s="48"/>
      <c r="G5" s="81" t="s">
        <v>215</v>
      </c>
      <c r="H5" s="1"/>
      <c r="I5" s="81"/>
      <c r="J5" s="1"/>
    </row>
    <row r="6" spans="1:10" ht="15.75">
      <c r="A6" s="50"/>
      <c r="B6" s="50"/>
      <c r="G6" s="96" t="s">
        <v>86</v>
      </c>
      <c r="H6" s="96"/>
      <c r="I6" s="96"/>
      <c r="J6" s="96"/>
    </row>
    <row r="7" spans="1:10" ht="15.75">
      <c r="A7" s="51"/>
      <c r="B7" s="52"/>
      <c r="G7" s="95" t="str">
        <f>Доходы!D7</f>
        <v>от 19.04.2024 № 127</v>
      </c>
      <c r="H7" s="50"/>
      <c r="I7" s="82"/>
      <c r="J7" s="50"/>
    </row>
    <row r="8" spans="1:10" ht="15.75">
      <c r="A8" s="51"/>
      <c r="B8" s="52"/>
      <c r="G8" s="95" t="s">
        <v>299</v>
      </c>
      <c r="H8" s="50"/>
      <c r="I8" s="82"/>
      <c r="J8" s="50"/>
    </row>
    <row r="9" spans="1:8" ht="15.75">
      <c r="A9" s="51"/>
      <c r="B9" s="52"/>
      <c r="C9" s="54"/>
      <c r="D9" s="54"/>
      <c r="E9" s="54"/>
      <c r="F9" s="53"/>
      <c r="G9" s="53"/>
      <c r="H9" s="53"/>
    </row>
    <row r="10" spans="1:8" s="55" customFormat="1" ht="20.25">
      <c r="A10" s="180" t="s">
        <v>172</v>
      </c>
      <c r="B10" s="180"/>
      <c r="C10" s="180"/>
      <c r="D10" s="180"/>
      <c r="E10" s="180"/>
      <c r="F10" s="180"/>
      <c r="G10" s="174"/>
      <c r="H10" s="174"/>
    </row>
    <row r="11" spans="1:8" s="55" customFormat="1" ht="20.25">
      <c r="A11" s="180" t="s">
        <v>168</v>
      </c>
      <c r="B11" s="180"/>
      <c r="C11" s="180"/>
      <c r="D11" s="180"/>
      <c r="E11" s="180"/>
      <c r="F11" s="180"/>
      <c r="G11" s="174"/>
      <c r="H11" s="174"/>
    </row>
    <row r="12" spans="1:8" s="55" customFormat="1" ht="20.25">
      <c r="A12" s="180" t="s">
        <v>218</v>
      </c>
      <c r="B12" s="180"/>
      <c r="C12" s="180"/>
      <c r="D12" s="180"/>
      <c r="E12" s="180"/>
      <c r="F12" s="180"/>
      <c r="G12" s="174"/>
      <c r="H12" s="174"/>
    </row>
    <row r="13" spans="1:8" s="55" customFormat="1" ht="20.25">
      <c r="A13" s="180" t="s">
        <v>268</v>
      </c>
      <c r="B13" s="180"/>
      <c r="C13" s="180"/>
      <c r="D13" s="180"/>
      <c r="E13" s="180"/>
      <c r="F13" s="180"/>
      <c r="G13" s="174"/>
      <c r="H13" s="174"/>
    </row>
    <row r="14" spans="1:8" s="56" customFormat="1" ht="12.75">
      <c r="A14" s="102"/>
      <c r="B14" s="102"/>
      <c r="C14" s="102"/>
      <c r="D14" s="102"/>
      <c r="E14" s="102"/>
      <c r="F14" s="102"/>
      <c r="G14" s="102"/>
      <c r="H14" s="101" t="s">
        <v>266</v>
      </c>
    </row>
    <row r="15" spans="1:8" s="56" customFormat="1" ht="24.75" customHeight="1">
      <c r="A15" s="183" t="s">
        <v>0</v>
      </c>
      <c r="B15" s="177" t="s">
        <v>1</v>
      </c>
      <c r="C15" s="177" t="s">
        <v>2</v>
      </c>
      <c r="D15" s="179" t="s">
        <v>3</v>
      </c>
      <c r="E15" s="179" t="s">
        <v>105</v>
      </c>
      <c r="F15" s="170" t="s">
        <v>234</v>
      </c>
      <c r="G15" s="172" t="s">
        <v>267</v>
      </c>
      <c r="H15" s="172"/>
    </row>
    <row r="16" spans="1:8" s="56" customFormat="1" ht="24.75" customHeight="1">
      <c r="A16" s="168"/>
      <c r="B16" s="168"/>
      <c r="C16" s="168"/>
      <c r="D16" s="168"/>
      <c r="E16" s="168"/>
      <c r="F16" s="171"/>
      <c r="G16" s="99" t="s">
        <v>235</v>
      </c>
      <c r="H16" s="99" t="s">
        <v>269</v>
      </c>
    </row>
    <row r="17" spans="1:8" ht="15.75">
      <c r="A17" s="9" t="s">
        <v>6</v>
      </c>
      <c r="B17" s="10" t="s">
        <v>7</v>
      </c>
      <c r="C17" s="11" t="s">
        <v>9</v>
      </c>
      <c r="D17" s="12"/>
      <c r="E17" s="9"/>
      <c r="F17" s="87">
        <f>F18+F21+F43+F30+F46+F40</f>
        <v>26927</v>
      </c>
      <c r="G17" s="87">
        <f>G18+G21+G43+G30+G46</f>
        <v>21422.799999999996</v>
      </c>
      <c r="H17" s="87">
        <f>H18+H21+H43+H30+H46</f>
        <v>22165</v>
      </c>
    </row>
    <row r="18" spans="1:8" ht="42.75">
      <c r="A18" s="9" t="s">
        <v>10</v>
      </c>
      <c r="B18" s="10" t="s">
        <v>45</v>
      </c>
      <c r="C18" s="11" t="s">
        <v>11</v>
      </c>
      <c r="D18" s="14"/>
      <c r="E18" s="11"/>
      <c r="F18" s="88">
        <f aca="true" t="shared" si="0" ref="F18:H19">F19</f>
        <v>1860.5</v>
      </c>
      <c r="G18" s="88">
        <f t="shared" si="0"/>
        <v>1937.8</v>
      </c>
      <c r="H18" s="88">
        <f t="shared" si="0"/>
        <v>2015.2</v>
      </c>
    </row>
    <row r="19" spans="1:8" ht="30">
      <c r="A19" s="13" t="s">
        <v>12</v>
      </c>
      <c r="B19" s="15" t="s">
        <v>13</v>
      </c>
      <c r="C19" s="16" t="s">
        <v>11</v>
      </c>
      <c r="D19" s="11" t="s">
        <v>135</v>
      </c>
      <c r="E19" s="11"/>
      <c r="F19" s="88">
        <f t="shared" si="0"/>
        <v>1860.5</v>
      </c>
      <c r="G19" s="88">
        <f t="shared" si="0"/>
        <v>1937.8</v>
      </c>
      <c r="H19" s="88">
        <f t="shared" si="0"/>
        <v>2015.2</v>
      </c>
    </row>
    <row r="20" spans="1:8" ht="62.25" customHeight="1">
      <c r="A20" s="13"/>
      <c r="B20" s="15" t="s">
        <v>110</v>
      </c>
      <c r="C20" s="16" t="s">
        <v>11</v>
      </c>
      <c r="D20" s="16" t="s">
        <v>135</v>
      </c>
      <c r="E20" s="11" t="s">
        <v>109</v>
      </c>
      <c r="F20" s="89">
        <f>Ведомственная!G20</f>
        <v>1860.5</v>
      </c>
      <c r="G20" s="89">
        <f>Ведомственная!H20</f>
        <v>1937.8</v>
      </c>
      <c r="H20" s="89">
        <f>Ведомственная!I20</f>
        <v>2015.2</v>
      </c>
    </row>
    <row r="21" spans="1:8" ht="57">
      <c r="A21" s="9" t="s">
        <v>14</v>
      </c>
      <c r="B21" s="10" t="s">
        <v>46</v>
      </c>
      <c r="C21" s="11" t="s">
        <v>15</v>
      </c>
      <c r="D21" s="11"/>
      <c r="E21" s="11"/>
      <c r="F21" s="88">
        <f>F22+F26+F28</f>
        <v>4618.5</v>
      </c>
      <c r="G21" s="88">
        <f>G22+G26+G28</f>
        <v>4836.3</v>
      </c>
      <c r="H21" s="88">
        <f>H22+H26+H28</f>
        <v>4953</v>
      </c>
    </row>
    <row r="22" spans="1:8" ht="45">
      <c r="A22" s="13" t="s">
        <v>16</v>
      </c>
      <c r="B22" s="15" t="s">
        <v>17</v>
      </c>
      <c r="C22" s="16" t="s">
        <v>15</v>
      </c>
      <c r="D22" s="11" t="s">
        <v>136</v>
      </c>
      <c r="E22" s="11"/>
      <c r="F22" s="88">
        <f>F23+F25+F24</f>
        <v>4478.5</v>
      </c>
      <c r="G22" s="88">
        <f>G23+G25+G24</f>
        <v>4696.3</v>
      </c>
      <c r="H22" s="88">
        <f>H23+H25+H24</f>
        <v>4813</v>
      </c>
    </row>
    <row r="23" spans="1:8" ht="75">
      <c r="A23" s="13"/>
      <c r="B23" s="15" t="s">
        <v>110</v>
      </c>
      <c r="C23" s="16" t="s">
        <v>15</v>
      </c>
      <c r="D23" s="16" t="s">
        <v>136</v>
      </c>
      <c r="E23" s="11" t="s">
        <v>109</v>
      </c>
      <c r="F23" s="89">
        <f>Ведомственная!G23</f>
        <v>1860.5</v>
      </c>
      <c r="G23" s="89">
        <f>Ведомственная!H23</f>
        <v>2170.3</v>
      </c>
      <c r="H23" s="89">
        <f>Ведомственная!I23</f>
        <v>2257</v>
      </c>
    </row>
    <row r="24" spans="1:8" ht="30">
      <c r="A24" s="13"/>
      <c r="B24" s="18" t="s">
        <v>145</v>
      </c>
      <c r="C24" s="16" t="s">
        <v>15</v>
      </c>
      <c r="D24" s="16" t="s">
        <v>136</v>
      </c>
      <c r="E24" s="11" t="s">
        <v>112</v>
      </c>
      <c r="F24" s="89">
        <f>Ведомственная!G24</f>
        <v>2616</v>
      </c>
      <c r="G24" s="89">
        <f>Ведомственная!H24</f>
        <v>2524</v>
      </c>
      <c r="H24" s="89">
        <f>Ведомственная!I24</f>
        <v>2554</v>
      </c>
    </row>
    <row r="25" spans="1:8" ht="15.75">
      <c r="A25" s="13"/>
      <c r="B25" s="15" t="s">
        <v>115</v>
      </c>
      <c r="C25" s="16" t="s">
        <v>15</v>
      </c>
      <c r="D25" s="16" t="s">
        <v>136</v>
      </c>
      <c r="E25" s="11" t="s">
        <v>114</v>
      </c>
      <c r="F25" s="89">
        <f>Ведомственная!G25</f>
        <v>2</v>
      </c>
      <c r="G25" s="89">
        <f>Ведомственная!H25</f>
        <v>2</v>
      </c>
      <c r="H25" s="89">
        <f>Ведомственная!I25</f>
        <v>2</v>
      </c>
    </row>
    <row r="26" spans="1:8" ht="60">
      <c r="A26" s="13" t="s">
        <v>121</v>
      </c>
      <c r="B26" s="15" t="s">
        <v>84</v>
      </c>
      <c r="C26" s="11" t="s">
        <v>15</v>
      </c>
      <c r="D26" s="11" t="s">
        <v>137</v>
      </c>
      <c r="E26" s="16"/>
      <c r="F26" s="88">
        <f>F27</f>
        <v>20</v>
      </c>
      <c r="G26" s="88">
        <f>G27</f>
        <v>20</v>
      </c>
      <c r="H26" s="88">
        <f>H27</f>
        <v>20</v>
      </c>
    </row>
    <row r="27" spans="1:8" ht="75">
      <c r="A27" s="13"/>
      <c r="B27" s="15" t="s">
        <v>110</v>
      </c>
      <c r="C27" s="16" t="s">
        <v>15</v>
      </c>
      <c r="D27" s="16" t="s">
        <v>137</v>
      </c>
      <c r="E27" s="11" t="s">
        <v>109</v>
      </c>
      <c r="F27" s="89">
        <f>Ведомственная!G27</f>
        <v>20</v>
      </c>
      <c r="G27" s="89">
        <f>Ведомственная!H27</f>
        <v>20</v>
      </c>
      <c r="H27" s="89">
        <f>Ведомственная!I27</f>
        <v>20</v>
      </c>
    </row>
    <row r="28" spans="1:8" ht="45">
      <c r="A28" s="13"/>
      <c r="B28" s="19" t="s">
        <v>85</v>
      </c>
      <c r="C28" s="11" t="s">
        <v>15</v>
      </c>
      <c r="D28" s="11" t="s">
        <v>280</v>
      </c>
      <c r="E28" s="11"/>
      <c r="F28" s="88">
        <f>F29</f>
        <v>120</v>
      </c>
      <c r="G28" s="88">
        <f>G29</f>
        <v>120</v>
      </c>
      <c r="H28" s="88">
        <f>H29</f>
        <v>120</v>
      </c>
    </row>
    <row r="29" spans="1:8" ht="15.75">
      <c r="A29" s="13"/>
      <c r="B29" s="19" t="s">
        <v>115</v>
      </c>
      <c r="C29" s="16" t="s">
        <v>15</v>
      </c>
      <c r="D29" s="16" t="s">
        <v>280</v>
      </c>
      <c r="E29" s="11" t="s">
        <v>114</v>
      </c>
      <c r="F29" s="89">
        <f>Ведомственная!G29</f>
        <v>120</v>
      </c>
      <c r="G29" s="89">
        <f>Ведомственная!H29</f>
        <v>120</v>
      </c>
      <c r="H29" s="89">
        <f>Ведомственная!I29</f>
        <v>120</v>
      </c>
    </row>
    <row r="30" spans="1:8" ht="57">
      <c r="A30" s="9" t="s">
        <v>127</v>
      </c>
      <c r="B30" s="10" t="s">
        <v>271</v>
      </c>
      <c r="C30" s="11" t="s">
        <v>24</v>
      </c>
      <c r="D30" s="16"/>
      <c r="E30" s="16"/>
      <c r="F30" s="88">
        <f>F33+F31+F37</f>
        <v>12997.5</v>
      </c>
      <c r="G30" s="88">
        <f>G33+G31+G37</f>
        <v>13518.099999999999</v>
      </c>
      <c r="H30" s="88">
        <f>H33+H31+H37</f>
        <v>14065.8</v>
      </c>
    </row>
    <row r="31" spans="1:8" ht="30">
      <c r="A31" s="13" t="s">
        <v>128</v>
      </c>
      <c r="B31" s="15" t="s">
        <v>26</v>
      </c>
      <c r="C31" s="16" t="s">
        <v>24</v>
      </c>
      <c r="D31" s="11" t="s">
        <v>138</v>
      </c>
      <c r="E31" s="16"/>
      <c r="F31" s="88">
        <f>F32</f>
        <v>1860.5</v>
      </c>
      <c r="G31" s="88">
        <f>G32</f>
        <v>1937.8</v>
      </c>
      <c r="H31" s="88">
        <f>H32</f>
        <v>2015.2</v>
      </c>
    </row>
    <row r="32" spans="1:8" ht="75">
      <c r="A32" s="13"/>
      <c r="B32" s="15" t="s">
        <v>110</v>
      </c>
      <c r="C32" s="16" t="s">
        <v>24</v>
      </c>
      <c r="D32" s="16" t="s">
        <v>138</v>
      </c>
      <c r="E32" s="11" t="s">
        <v>109</v>
      </c>
      <c r="F32" s="89">
        <f>Ведомственная!G34</f>
        <v>1860.5</v>
      </c>
      <c r="G32" s="89">
        <f>Ведомственная!H34</f>
        <v>1937.8</v>
      </c>
      <c r="H32" s="89">
        <f>Ведомственная!I34</f>
        <v>2015.2</v>
      </c>
    </row>
    <row r="33" spans="1:8" ht="30">
      <c r="A33" s="13" t="s">
        <v>129</v>
      </c>
      <c r="B33" s="22" t="s">
        <v>28</v>
      </c>
      <c r="C33" s="16" t="s">
        <v>24</v>
      </c>
      <c r="D33" s="11" t="s">
        <v>139</v>
      </c>
      <c r="E33" s="16"/>
      <c r="F33" s="88">
        <f>F34+F35+F36</f>
        <v>7240.4</v>
      </c>
      <c r="G33" s="88">
        <f>G34+G35+G36</f>
        <v>7521.6</v>
      </c>
      <c r="H33" s="88">
        <f>H34+H35+H36</f>
        <v>7829.8</v>
      </c>
    </row>
    <row r="34" spans="1:8" ht="75">
      <c r="A34" s="13"/>
      <c r="B34" s="15" t="s">
        <v>110</v>
      </c>
      <c r="C34" s="16" t="s">
        <v>24</v>
      </c>
      <c r="D34" s="16" t="s">
        <v>139</v>
      </c>
      <c r="E34" s="11" t="s">
        <v>109</v>
      </c>
      <c r="F34" s="89">
        <f>Ведомственная!G36</f>
        <v>6980.4</v>
      </c>
      <c r="G34" s="89">
        <f>Ведомственная!H36</f>
        <v>7270.6</v>
      </c>
      <c r="H34" s="89">
        <f>Ведомственная!I36</f>
        <v>7560.8</v>
      </c>
    </row>
    <row r="35" spans="1:8" ht="30">
      <c r="A35" s="13"/>
      <c r="B35" s="18" t="s">
        <v>145</v>
      </c>
      <c r="C35" s="16" t="s">
        <v>24</v>
      </c>
      <c r="D35" s="16" t="s">
        <v>139</v>
      </c>
      <c r="E35" s="11" t="s">
        <v>112</v>
      </c>
      <c r="F35" s="89">
        <f>Ведомственная!G37</f>
        <v>257</v>
      </c>
      <c r="G35" s="89">
        <f>Ведомственная!H37</f>
        <v>248</v>
      </c>
      <c r="H35" s="89">
        <f>Ведомственная!I37</f>
        <v>266</v>
      </c>
    </row>
    <row r="36" spans="1:8" ht="15.75">
      <c r="A36" s="13"/>
      <c r="B36" s="19" t="s">
        <v>115</v>
      </c>
      <c r="C36" s="16" t="s">
        <v>24</v>
      </c>
      <c r="D36" s="16" t="s">
        <v>139</v>
      </c>
      <c r="E36" s="11" t="s">
        <v>114</v>
      </c>
      <c r="F36" s="85">
        <f>Ведомственная!G38</f>
        <v>3</v>
      </c>
      <c r="G36" s="85">
        <f>Ведомственная!H38</f>
        <v>3</v>
      </c>
      <c r="H36" s="85">
        <f>Ведомственная!I38</f>
        <v>3</v>
      </c>
    </row>
    <row r="37" spans="1:8" ht="60.75" customHeight="1">
      <c r="A37" s="9" t="s">
        <v>156</v>
      </c>
      <c r="B37" s="19" t="s">
        <v>151</v>
      </c>
      <c r="C37" s="16" t="s">
        <v>24</v>
      </c>
      <c r="D37" s="11" t="s">
        <v>155</v>
      </c>
      <c r="E37" s="16"/>
      <c r="F37" s="88">
        <f>F38+F39</f>
        <v>3896.6</v>
      </c>
      <c r="G37" s="88">
        <f>G38+G39</f>
        <v>4058.7</v>
      </c>
      <c r="H37" s="88">
        <f>H38+H39</f>
        <v>4220.8</v>
      </c>
    </row>
    <row r="38" spans="1:8" ht="75">
      <c r="A38" s="13"/>
      <c r="B38" s="15" t="s">
        <v>110</v>
      </c>
      <c r="C38" s="16" t="s">
        <v>24</v>
      </c>
      <c r="D38" s="16" t="s">
        <v>155</v>
      </c>
      <c r="E38" s="11" t="s">
        <v>109</v>
      </c>
      <c r="F38" s="89">
        <f>Ведомственная!G40</f>
        <v>3646.4</v>
      </c>
      <c r="G38" s="89">
        <f>Ведомственная!H40</f>
        <v>3797.1</v>
      </c>
      <c r="H38" s="89">
        <f>Ведомственная!I40</f>
        <v>3949.6</v>
      </c>
    </row>
    <row r="39" spans="1:8" ht="30">
      <c r="A39" s="13"/>
      <c r="B39" s="18" t="s">
        <v>145</v>
      </c>
      <c r="C39" s="16" t="s">
        <v>24</v>
      </c>
      <c r="D39" s="16" t="s">
        <v>155</v>
      </c>
      <c r="E39" s="11" t="s">
        <v>112</v>
      </c>
      <c r="F39" s="89">
        <f>Ведомственная!G41</f>
        <v>250.2</v>
      </c>
      <c r="G39" s="89">
        <f>Ведомственная!H41</f>
        <v>261.6</v>
      </c>
      <c r="H39" s="89">
        <f>Ведомственная!I41</f>
        <v>271.2</v>
      </c>
    </row>
    <row r="40" spans="1:8" s="71" customFormat="1" ht="28.5">
      <c r="A40" s="9" t="s">
        <v>157</v>
      </c>
      <c r="B40" s="26" t="s">
        <v>276</v>
      </c>
      <c r="C40" s="9" t="s">
        <v>102</v>
      </c>
      <c r="D40" s="11"/>
      <c r="E40" s="11"/>
      <c r="F40" s="88">
        <f aca="true" t="shared" si="1" ref="F40:H41">F41</f>
        <v>6320.3</v>
      </c>
      <c r="G40" s="88">
        <f t="shared" si="1"/>
        <v>0</v>
      </c>
      <c r="H40" s="88">
        <f t="shared" si="1"/>
        <v>0</v>
      </c>
    </row>
    <row r="41" spans="1:8" ht="30">
      <c r="A41" s="13"/>
      <c r="B41" s="15" t="s">
        <v>274</v>
      </c>
      <c r="C41" s="16" t="s">
        <v>102</v>
      </c>
      <c r="D41" s="11" t="s">
        <v>275</v>
      </c>
      <c r="E41" s="11"/>
      <c r="F41" s="88">
        <f t="shared" si="1"/>
        <v>6320.3</v>
      </c>
      <c r="G41" s="88">
        <f t="shared" si="1"/>
        <v>0</v>
      </c>
      <c r="H41" s="88">
        <f t="shared" si="1"/>
        <v>0</v>
      </c>
    </row>
    <row r="42" spans="1:8" ht="15.75">
      <c r="A42" s="13"/>
      <c r="B42" s="19" t="s">
        <v>115</v>
      </c>
      <c r="C42" s="16" t="s">
        <v>102</v>
      </c>
      <c r="D42" s="16" t="s">
        <v>275</v>
      </c>
      <c r="E42" s="11" t="s">
        <v>114</v>
      </c>
      <c r="F42" s="89">
        <f>Ведомственная!G44</f>
        <v>6320.3</v>
      </c>
      <c r="G42" s="89">
        <v>0</v>
      </c>
      <c r="H42" s="89">
        <v>0</v>
      </c>
    </row>
    <row r="43" spans="1:8" ht="19.5" customHeight="1">
      <c r="A43" s="9" t="s">
        <v>158</v>
      </c>
      <c r="B43" s="26" t="s">
        <v>93</v>
      </c>
      <c r="C43" s="11" t="s">
        <v>97</v>
      </c>
      <c r="D43" s="16"/>
      <c r="E43" s="11"/>
      <c r="F43" s="88">
        <f aca="true" t="shared" si="2" ref="F43:H44">F44</f>
        <v>20</v>
      </c>
      <c r="G43" s="88">
        <f t="shared" si="2"/>
        <v>20</v>
      </c>
      <c r="H43" s="88">
        <f t="shared" si="2"/>
        <v>20</v>
      </c>
    </row>
    <row r="44" spans="1:8" ht="21" customHeight="1">
      <c r="A44" s="13"/>
      <c r="B44" s="15" t="s">
        <v>94</v>
      </c>
      <c r="C44" s="16" t="s">
        <v>97</v>
      </c>
      <c r="D44" s="11" t="s">
        <v>144</v>
      </c>
      <c r="E44" s="11"/>
      <c r="F44" s="89">
        <f t="shared" si="2"/>
        <v>20</v>
      </c>
      <c r="G44" s="89">
        <f t="shared" si="2"/>
        <v>20</v>
      </c>
      <c r="H44" s="89">
        <f t="shared" si="2"/>
        <v>20</v>
      </c>
    </row>
    <row r="45" spans="1:8" ht="15.75" customHeight="1">
      <c r="A45" s="13"/>
      <c r="B45" s="15" t="s">
        <v>115</v>
      </c>
      <c r="C45" s="16" t="s">
        <v>97</v>
      </c>
      <c r="D45" s="16" t="s">
        <v>144</v>
      </c>
      <c r="E45" s="11" t="s">
        <v>114</v>
      </c>
      <c r="F45" s="89">
        <f>Ведомственная!G47</f>
        <v>20</v>
      </c>
      <c r="G45" s="89">
        <f>Ведомственная!H47</f>
        <v>20</v>
      </c>
      <c r="H45" s="89">
        <f>Ведомственная!I47</f>
        <v>20</v>
      </c>
    </row>
    <row r="46" spans="1:8" ht="15.75">
      <c r="A46" s="9" t="s">
        <v>290</v>
      </c>
      <c r="B46" s="10" t="s">
        <v>18</v>
      </c>
      <c r="C46" s="11" t="s">
        <v>78</v>
      </c>
      <c r="D46" s="16"/>
      <c r="E46" s="16"/>
      <c r="F46" s="88">
        <f>F47+F49+F51</f>
        <v>1110.2</v>
      </c>
      <c r="G46" s="88">
        <f>G47+G49+G51</f>
        <v>1110.6</v>
      </c>
      <c r="H46" s="88">
        <f>H47+H49+H51</f>
        <v>1111</v>
      </c>
    </row>
    <row r="47" spans="1:8" ht="60">
      <c r="A47" s="13" t="s">
        <v>291</v>
      </c>
      <c r="B47" s="15" t="s">
        <v>150</v>
      </c>
      <c r="C47" s="16" t="s">
        <v>78</v>
      </c>
      <c r="D47" s="11" t="s">
        <v>228</v>
      </c>
      <c r="E47" s="16"/>
      <c r="F47" s="88">
        <f>F48</f>
        <v>9.2</v>
      </c>
      <c r="G47" s="88">
        <f>G48</f>
        <v>9.6</v>
      </c>
      <c r="H47" s="88">
        <f>H48</f>
        <v>10</v>
      </c>
    </row>
    <row r="48" spans="1:8" ht="30">
      <c r="A48" s="13"/>
      <c r="B48" s="18" t="s">
        <v>145</v>
      </c>
      <c r="C48" s="16" t="s">
        <v>78</v>
      </c>
      <c r="D48" s="16" t="s">
        <v>228</v>
      </c>
      <c r="E48" s="11" t="s">
        <v>112</v>
      </c>
      <c r="F48" s="89">
        <f>Ведомственная!G50</f>
        <v>9.2</v>
      </c>
      <c r="G48" s="89">
        <f>Ведомственная!H50</f>
        <v>9.6</v>
      </c>
      <c r="H48" s="89">
        <f>Ведомственная!I50</f>
        <v>10</v>
      </c>
    </row>
    <row r="49" spans="1:8" ht="15.75">
      <c r="A49" s="13" t="s">
        <v>292</v>
      </c>
      <c r="B49" s="15" t="s">
        <v>88</v>
      </c>
      <c r="C49" s="16" t="s">
        <v>78</v>
      </c>
      <c r="D49" s="12" t="s">
        <v>277</v>
      </c>
      <c r="E49" s="11"/>
      <c r="F49" s="88">
        <f>F50</f>
        <v>525</v>
      </c>
      <c r="G49" s="88">
        <f>G50</f>
        <v>525</v>
      </c>
      <c r="H49" s="88">
        <f>H50</f>
        <v>525</v>
      </c>
    </row>
    <row r="50" spans="1:8" ht="30">
      <c r="A50" s="13"/>
      <c r="B50" s="18" t="s">
        <v>145</v>
      </c>
      <c r="C50" s="16" t="s">
        <v>78</v>
      </c>
      <c r="D50" s="27" t="s">
        <v>277</v>
      </c>
      <c r="E50" s="11" t="s">
        <v>112</v>
      </c>
      <c r="F50" s="89">
        <f>Ведомственная!G52</f>
        <v>525</v>
      </c>
      <c r="G50" s="89">
        <f>Ведомственная!H52</f>
        <v>525</v>
      </c>
      <c r="H50" s="89">
        <f>Ведомственная!I52</f>
        <v>525</v>
      </c>
    </row>
    <row r="51" spans="1:8" ht="45">
      <c r="A51" s="13" t="s">
        <v>293</v>
      </c>
      <c r="B51" s="49" t="s">
        <v>199</v>
      </c>
      <c r="C51" s="16" t="s">
        <v>78</v>
      </c>
      <c r="D51" s="11" t="s">
        <v>281</v>
      </c>
      <c r="E51" s="11"/>
      <c r="F51" s="88">
        <f>F52</f>
        <v>576</v>
      </c>
      <c r="G51" s="88">
        <f>G52</f>
        <v>576</v>
      </c>
      <c r="H51" s="88">
        <f>H52</f>
        <v>576</v>
      </c>
    </row>
    <row r="52" spans="1:8" ht="30">
      <c r="A52" s="57"/>
      <c r="B52" s="18" t="s">
        <v>145</v>
      </c>
      <c r="C52" s="16" t="s">
        <v>78</v>
      </c>
      <c r="D52" s="16" t="s">
        <v>281</v>
      </c>
      <c r="E52" s="11" t="s">
        <v>112</v>
      </c>
      <c r="F52" s="89">
        <f>Ведомственная!G54</f>
        <v>576</v>
      </c>
      <c r="G52" s="89">
        <f>Ведомственная!H54</f>
        <v>576</v>
      </c>
      <c r="H52" s="89">
        <f>Ведомственная!I54</f>
        <v>576</v>
      </c>
    </row>
    <row r="53" spans="1:8" ht="28.5" customHeight="1">
      <c r="A53" s="9" t="s">
        <v>21</v>
      </c>
      <c r="B53" s="10" t="s">
        <v>30</v>
      </c>
      <c r="C53" s="11" t="s">
        <v>31</v>
      </c>
      <c r="D53" s="16"/>
      <c r="E53" s="16"/>
      <c r="F53" s="88">
        <f>F54+F57</f>
        <v>1050</v>
      </c>
      <c r="G53" s="88">
        <f>G54+G57</f>
        <v>1050</v>
      </c>
      <c r="H53" s="88">
        <f>H54+H57</f>
        <v>1050</v>
      </c>
    </row>
    <row r="54" spans="1:8" ht="42.75">
      <c r="A54" s="9" t="s">
        <v>23</v>
      </c>
      <c r="B54" s="10" t="s">
        <v>216</v>
      </c>
      <c r="C54" s="11" t="s">
        <v>217</v>
      </c>
      <c r="D54" s="16"/>
      <c r="E54" s="16"/>
      <c r="F54" s="88">
        <f aca="true" t="shared" si="3" ref="F54:H55">F55</f>
        <v>300</v>
      </c>
      <c r="G54" s="88">
        <f t="shared" si="3"/>
        <v>300</v>
      </c>
      <c r="H54" s="88">
        <f t="shared" si="3"/>
        <v>300</v>
      </c>
    </row>
    <row r="55" spans="1:8" ht="60">
      <c r="A55" s="13" t="s">
        <v>25</v>
      </c>
      <c r="B55" s="15" t="s">
        <v>196</v>
      </c>
      <c r="C55" s="16" t="s">
        <v>217</v>
      </c>
      <c r="D55" s="11" t="s">
        <v>256</v>
      </c>
      <c r="E55" s="11"/>
      <c r="F55" s="88">
        <f t="shared" si="3"/>
        <v>300</v>
      </c>
      <c r="G55" s="88">
        <f t="shared" si="3"/>
        <v>300</v>
      </c>
      <c r="H55" s="88">
        <f t="shared" si="3"/>
        <v>300</v>
      </c>
    </row>
    <row r="56" spans="1:8" ht="30">
      <c r="A56" s="13"/>
      <c r="B56" s="18" t="s">
        <v>145</v>
      </c>
      <c r="C56" s="16" t="s">
        <v>217</v>
      </c>
      <c r="D56" s="16" t="s">
        <v>256</v>
      </c>
      <c r="E56" s="11" t="s">
        <v>112</v>
      </c>
      <c r="F56" s="89">
        <f>Ведомственная!G58</f>
        <v>300</v>
      </c>
      <c r="G56" s="89">
        <f>Ведомственная!H58</f>
        <v>300</v>
      </c>
      <c r="H56" s="89">
        <f>Ведомственная!I58</f>
        <v>300</v>
      </c>
    </row>
    <row r="57" spans="1:8" ht="28.5" customHeight="1">
      <c r="A57" s="9" t="s">
        <v>122</v>
      </c>
      <c r="B57" s="26" t="s">
        <v>48</v>
      </c>
      <c r="C57" s="11" t="s">
        <v>47</v>
      </c>
      <c r="D57" s="11"/>
      <c r="E57" s="11"/>
      <c r="F57" s="88">
        <f>F58+F64+F60+F62</f>
        <v>750</v>
      </c>
      <c r="G57" s="88">
        <f>G58+G64+G60+G62</f>
        <v>750</v>
      </c>
      <c r="H57" s="88">
        <f>H58+H64+H60+H62</f>
        <v>750</v>
      </c>
    </row>
    <row r="58" spans="1:8" ht="75">
      <c r="A58" s="13" t="s">
        <v>123</v>
      </c>
      <c r="B58" s="15" t="s">
        <v>204</v>
      </c>
      <c r="C58" s="16" t="s">
        <v>47</v>
      </c>
      <c r="D58" s="11" t="s">
        <v>261</v>
      </c>
      <c r="E58" s="11"/>
      <c r="F58" s="88">
        <f>F59</f>
        <v>150</v>
      </c>
      <c r="G58" s="88">
        <f>G59</f>
        <v>150</v>
      </c>
      <c r="H58" s="88">
        <f>H59</f>
        <v>150</v>
      </c>
    </row>
    <row r="59" spans="1:8" ht="30">
      <c r="A59" s="13"/>
      <c r="B59" s="18" t="s">
        <v>145</v>
      </c>
      <c r="C59" s="16" t="s">
        <v>47</v>
      </c>
      <c r="D59" s="25" t="s">
        <v>261</v>
      </c>
      <c r="E59" s="11" t="s">
        <v>112</v>
      </c>
      <c r="F59" s="89">
        <f>Ведомственная!G61</f>
        <v>150</v>
      </c>
      <c r="G59" s="89">
        <f>Ведомственная!H61</f>
        <v>150</v>
      </c>
      <c r="H59" s="89">
        <f>Ведомственная!I61</f>
        <v>150</v>
      </c>
    </row>
    <row r="60" spans="1:8" ht="60">
      <c r="A60" s="13" t="s">
        <v>130</v>
      </c>
      <c r="B60" s="15" t="s">
        <v>201</v>
      </c>
      <c r="C60" s="16" t="s">
        <v>47</v>
      </c>
      <c r="D60" s="11" t="s">
        <v>262</v>
      </c>
      <c r="E60" s="16"/>
      <c r="F60" s="88">
        <f>F61</f>
        <v>150</v>
      </c>
      <c r="G60" s="88">
        <f>G61</f>
        <v>150</v>
      </c>
      <c r="H60" s="88">
        <f>H61</f>
        <v>150</v>
      </c>
    </row>
    <row r="61" spans="1:8" ht="30">
      <c r="A61" s="13"/>
      <c r="B61" s="18" t="s">
        <v>145</v>
      </c>
      <c r="C61" s="16" t="s">
        <v>47</v>
      </c>
      <c r="D61" s="25" t="s">
        <v>262</v>
      </c>
      <c r="E61" s="11" t="s">
        <v>112</v>
      </c>
      <c r="F61" s="89">
        <f>Ведомственная!G63</f>
        <v>150</v>
      </c>
      <c r="G61" s="89">
        <f>Ведомственная!H63</f>
        <v>150</v>
      </c>
      <c r="H61" s="89">
        <f>Ведомственная!I63</f>
        <v>150</v>
      </c>
    </row>
    <row r="62" spans="1:8" ht="75">
      <c r="A62" s="13" t="s">
        <v>131</v>
      </c>
      <c r="B62" s="15" t="s">
        <v>224</v>
      </c>
      <c r="C62" s="16" t="s">
        <v>47</v>
      </c>
      <c r="D62" s="11" t="s">
        <v>263</v>
      </c>
      <c r="E62" s="16"/>
      <c r="F62" s="88">
        <f>F63</f>
        <v>150</v>
      </c>
      <c r="G62" s="88">
        <f>G63</f>
        <v>150</v>
      </c>
      <c r="H62" s="88">
        <f>H63</f>
        <v>150</v>
      </c>
    </row>
    <row r="63" spans="1:8" ht="30">
      <c r="A63" s="13"/>
      <c r="B63" s="18" t="s">
        <v>145</v>
      </c>
      <c r="C63" s="16" t="s">
        <v>47</v>
      </c>
      <c r="D63" s="16" t="s">
        <v>263</v>
      </c>
      <c r="E63" s="11" t="s">
        <v>112</v>
      </c>
      <c r="F63" s="89">
        <f>Ведомственная!G65</f>
        <v>150</v>
      </c>
      <c r="G63" s="89">
        <f>Ведомственная!H65</f>
        <v>150</v>
      </c>
      <c r="H63" s="89">
        <f>Ведомственная!I65</f>
        <v>150</v>
      </c>
    </row>
    <row r="64" spans="1:8" ht="60">
      <c r="A64" s="13" t="s">
        <v>132</v>
      </c>
      <c r="B64" s="22" t="s">
        <v>197</v>
      </c>
      <c r="C64" s="16" t="s">
        <v>47</v>
      </c>
      <c r="D64" s="12" t="s">
        <v>264</v>
      </c>
      <c r="E64" s="11"/>
      <c r="F64" s="88">
        <f>F65</f>
        <v>300</v>
      </c>
      <c r="G64" s="88">
        <f>G65</f>
        <v>300</v>
      </c>
      <c r="H64" s="88">
        <f>H65</f>
        <v>300</v>
      </c>
    </row>
    <row r="65" spans="1:8" ht="30">
      <c r="A65" s="13"/>
      <c r="B65" s="18" t="s">
        <v>145</v>
      </c>
      <c r="C65" s="16" t="s">
        <v>47</v>
      </c>
      <c r="D65" s="27" t="s">
        <v>264</v>
      </c>
      <c r="E65" s="11" t="s">
        <v>112</v>
      </c>
      <c r="F65" s="89">
        <f>Ведомственная!G67</f>
        <v>300</v>
      </c>
      <c r="G65" s="89">
        <f>Ведомственная!H67</f>
        <v>300</v>
      </c>
      <c r="H65" s="89">
        <f>Ведомственная!I67</f>
        <v>300</v>
      </c>
    </row>
    <row r="66" spans="1:8" ht="15.75">
      <c r="A66" s="9" t="s">
        <v>29</v>
      </c>
      <c r="B66" s="97" t="s">
        <v>236</v>
      </c>
      <c r="C66" s="11" t="s">
        <v>237</v>
      </c>
      <c r="D66" s="27"/>
      <c r="E66" s="11"/>
      <c r="F66" s="88">
        <f aca="true" t="shared" si="4" ref="F66:H68">F67</f>
        <v>50</v>
      </c>
      <c r="G66" s="88">
        <f t="shared" si="4"/>
        <v>50</v>
      </c>
      <c r="H66" s="88">
        <f t="shared" si="4"/>
        <v>50</v>
      </c>
    </row>
    <row r="67" spans="1:8" ht="15.75">
      <c r="A67" s="9" t="s">
        <v>32</v>
      </c>
      <c r="B67" s="97" t="s">
        <v>238</v>
      </c>
      <c r="C67" s="11" t="s">
        <v>239</v>
      </c>
      <c r="D67" s="27"/>
      <c r="E67" s="11"/>
      <c r="F67" s="88">
        <f t="shared" si="4"/>
        <v>50</v>
      </c>
      <c r="G67" s="88">
        <f t="shared" si="4"/>
        <v>50</v>
      </c>
      <c r="H67" s="88">
        <f t="shared" si="4"/>
        <v>50</v>
      </c>
    </row>
    <row r="68" spans="1:8" ht="45">
      <c r="A68" s="13" t="s">
        <v>34</v>
      </c>
      <c r="B68" s="18" t="s">
        <v>253</v>
      </c>
      <c r="C68" s="16" t="s">
        <v>239</v>
      </c>
      <c r="D68" s="109">
        <v>2200100100</v>
      </c>
      <c r="E68" s="11"/>
      <c r="F68" s="88">
        <f t="shared" si="4"/>
        <v>50</v>
      </c>
      <c r="G68" s="88">
        <f t="shared" si="4"/>
        <v>50</v>
      </c>
      <c r="H68" s="88">
        <f t="shared" si="4"/>
        <v>50</v>
      </c>
    </row>
    <row r="69" spans="1:8" ht="30">
      <c r="A69" s="13"/>
      <c r="B69" s="18" t="s">
        <v>145</v>
      </c>
      <c r="C69" s="16" t="s">
        <v>239</v>
      </c>
      <c r="D69" s="110">
        <v>2200100100</v>
      </c>
      <c r="E69" s="11" t="s">
        <v>112</v>
      </c>
      <c r="F69" s="89">
        <f>Ведомственная!G71</f>
        <v>50</v>
      </c>
      <c r="G69" s="89">
        <f>Ведомственная!H71</f>
        <v>50</v>
      </c>
      <c r="H69" s="89">
        <f>Ведомственная!I71</f>
        <v>50</v>
      </c>
    </row>
    <row r="70" spans="1:8" ht="15.75">
      <c r="A70" s="9" t="s">
        <v>35</v>
      </c>
      <c r="B70" s="10" t="s">
        <v>54</v>
      </c>
      <c r="C70" s="11" t="s">
        <v>53</v>
      </c>
      <c r="D70" s="16"/>
      <c r="E70" s="16"/>
      <c r="F70" s="88">
        <f aca="true" t="shared" si="5" ref="F70:H71">F71</f>
        <v>28150.3</v>
      </c>
      <c r="G70" s="88">
        <f t="shared" si="5"/>
        <v>10691.7</v>
      </c>
      <c r="H70" s="88">
        <f t="shared" si="5"/>
        <v>6923.300000000001</v>
      </c>
    </row>
    <row r="71" spans="1:8" ht="15.75">
      <c r="A71" s="9" t="s">
        <v>36</v>
      </c>
      <c r="B71" s="26" t="s">
        <v>63</v>
      </c>
      <c r="C71" s="11" t="s">
        <v>64</v>
      </c>
      <c r="D71" s="16"/>
      <c r="E71" s="16"/>
      <c r="F71" s="88">
        <f t="shared" si="5"/>
        <v>28150.3</v>
      </c>
      <c r="G71" s="88">
        <f t="shared" si="5"/>
        <v>10691.7</v>
      </c>
      <c r="H71" s="88">
        <f t="shared" si="5"/>
        <v>6923.300000000001</v>
      </c>
    </row>
    <row r="72" spans="1:8" ht="28.5">
      <c r="A72" s="13"/>
      <c r="B72" s="26" t="s">
        <v>91</v>
      </c>
      <c r="C72" s="16" t="s">
        <v>64</v>
      </c>
      <c r="D72" s="11"/>
      <c r="E72" s="16"/>
      <c r="F72" s="88">
        <f>F73+F76+F78+F80+F82</f>
        <v>28150.3</v>
      </c>
      <c r="G72" s="88">
        <f>G73+G76+G78</f>
        <v>10691.7</v>
      </c>
      <c r="H72" s="88">
        <f>H73+H76+H78</f>
        <v>6923.300000000001</v>
      </c>
    </row>
    <row r="73" spans="1:8" ht="30">
      <c r="A73" s="13" t="s">
        <v>79</v>
      </c>
      <c r="B73" s="15" t="s">
        <v>194</v>
      </c>
      <c r="C73" s="16" t="s">
        <v>64</v>
      </c>
      <c r="D73" s="11" t="s">
        <v>258</v>
      </c>
      <c r="E73" s="16"/>
      <c r="F73" s="88">
        <f>F74+F75</f>
        <v>8907.400000000001</v>
      </c>
      <c r="G73" s="88">
        <f>G74+G75</f>
        <v>10691.7</v>
      </c>
      <c r="H73" s="88">
        <f>H74+H75</f>
        <v>6923.300000000001</v>
      </c>
    </row>
    <row r="74" spans="1:8" ht="30">
      <c r="A74" s="13"/>
      <c r="B74" s="18" t="s">
        <v>145</v>
      </c>
      <c r="C74" s="16" t="s">
        <v>64</v>
      </c>
      <c r="D74" s="16" t="s">
        <v>258</v>
      </c>
      <c r="E74" s="11" t="s">
        <v>112</v>
      </c>
      <c r="F74" s="89">
        <f>Ведомственная!G76</f>
        <v>8729.2</v>
      </c>
      <c r="G74" s="89">
        <f>Ведомственная!H76</f>
        <v>10691.7</v>
      </c>
      <c r="H74" s="89">
        <f>Ведомственная!I76</f>
        <v>6923.300000000001</v>
      </c>
    </row>
    <row r="75" spans="1:8" ht="15.75">
      <c r="A75" s="13"/>
      <c r="B75" s="19" t="s">
        <v>115</v>
      </c>
      <c r="C75" s="16" t="s">
        <v>64</v>
      </c>
      <c r="D75" s="16" t="s">
        <v>258</v>
      </c>
      <c r="E75" s="11" t="s">
        <v>114</v>
      </c>
      <c r="F75" s="89">
        <f>Ведомственная!G77</f>
        <v>178.2</v>
      </c>
      <c r="G75" s="85">
        <v>0</v>
      </c>
      <c r="H75" s="85">
        <v>0</v>
      </c>
    </row>
    <row r="76" spans="1:8" ht="60">
      <c r="A76" s="13" t="s">
        <v>231</v>
      </c>
      <c r="B76" s="100" t="s">
        <v>294</v>
      </c>
      <c r="C76" s="25" t="s">
        <v>64</v>
      </c>
      <c r="D76" s="11" t="s">
        <v>286</v>
      </c>
      <c r="E76" s="11"/>
      <c r="F76" s="84">
        <f>F77</f>
        <v>9880.8</v>
      </c>
      <c r="G76" s="84">
        <f>G77</f>
        <v>0</v>
      </c>
      <c r="H76" s="84">
        <f>H77</f>
        <v>0</v>
      </c>
    </row>
    <row r="77" spans="1:8" ht="30">
      <c r="A77" s="13"/>
      <c r="B77" s="18" t="s">
        <v>145</v>
      </c>
      <c r="C77" s="25" t="s">
        <v>64</v>
      </c>
      <c r="D77" s="16" t="s">
        <v>286</v>
      </c>
      <c r="E77" s="23" t="s">
        <v>112</v>
      </c>
      <c r="F77" s="85">
        <f>Ведомственная!G79</f>
        <v>9880.8</v>
      </c>
      <c r="G77" s="85">
        <v>0</v>
      </c>
      <c r="H77" s="85">
        <v>0</v>
      </c>
    </row>
    <row r="78" spans="1:9" ht="60">
      <c r="A78" s="13" t="s">
        <v>232</v>
      </c>
      <c r="B78" s="100" t="s">
        <v>295</v>
      </c>
      <c r="C78" s="25" t="s">
        <v>64</v>
      </c>
      <c r="D78" s="11" t="s">
        <v>287</v>
      </c>
      <c r="E78" s="11"/>
      <c r="F78" s="84">
        <f>F79</f>
        <v>520.2</v>
      </c>
      <c r="G78" s="84">
        <f>G79</f>
        <v>0</v>
      </c>
      <c r="H78" s="84">
        <f>H79</f>
        <v>0</v>
      </c>
      <c r="I78" s="121"/>
    </row>
    <row r="79" spans="1:8" ht="30">
      <c r="A79" s="93"/>
      <c r="B79" s="18" t="s">
        <v>145</v>
      </c>
      <c r="C79" s="25" t="s">
        <v>64</v>
      </c>
      <c r="D79" s="16" t="s">
        <v>287</v>
      </c>
      <c r="E79" s="23" t="s">
        <v>112</v>
      </c>
      <c r="F79" s="85">
        <f>Ведомственная!G81</f>
        <v>520.2</v>
      </c>
      <c r="G79" s="85">
        <v>0</v>
      </c>
      <c r="H79" s="85">
        <v>0</v>
      </c>
    </row>
    <row r="80" spans="1:8" ht="75">
      <c r="A80" s="13" t="s">
        <v>284</v>
      </c>
      <c r="B80" s="39" t="s">
        <v>296</v>
      </c>
      <c r="C80" s="25" t="s">
        <v>64</v>
      </c>
      <c r="D80" s="11" t="s">
        <v>288</v>
      </c>
      <c r="E80" s="11"/>
      <c r="F80" s="84">
        <f>F81</f>
        <v>8399.8</v>
      </c>
      <c r="G80" s="84">
        <f>G81</f>
        <v>0</v>
      </c>
      <c r="H80" s="84">
        <f>H81</f>
        <v>0</v>
      </c>
    </row>
    <row r="81" spans="1:8" ht="30">
      <c r="A81" s="13"/>
      <c r="B81" s="18" t="s">
        <v>145</v>
      </c>
      <c r="C81" s="25" t="s">
        <v>64</v>
      </c>
      <c r="D81" s="16" t="s">
        <v>288</v>
      </c>
      <c r="E81" s="23" t="s">
        <v>112</v>
      </c>
      <c r="F81" s="85">
        <f>Ведомственная!G83</f>
        <v>8399.8</v>
      </c>
      <c r="G81" s="85">
        <v>0</v>
      </c>
      <c r="H81" s="85">
        <v>0</v>
      </c>
    </row>
    <row r="82" spans="1:9" ht="60">
      <c r="A82" s="13" t="s">
        <v>285</v>
      </c>
      <c r="B82" s="39" t="s">
        <v>297</v>
      </c>
      <c r="C82" s="25" t="s">
        <v>64</v>
      </c>
      <c r="D82" s="11" t="s">
        <v>289</v>
      </c>
      <c r="E82" s="11"/>
      <c r="F82" s="84">
        <f>F83</f>
        <v>442.1</v>
      </c>
      <c r="G82" s="84">
        <f>G83</f>
        <v>0</v>
      </c>
      <c r="H82" s="84">
        <f>H83</f>
        <v>0</v>
      </c>
      <c r="I82" s="121"/>
    </row>
    <row r="83" spans="1:8" ht="30">
      <c r="A83" s="93"/>
      <c r="B83" s="18" t="s">
        <v>145</v>
      </c>
      <c r="C83" s="25" t="s">
        <v>64</v>
      </c>
      <c r="D83" s="16" t="s">
        <v>289</v>
      </c>
      <c r="E83" s="23" t="s">
        <v>112</v>
      </c>
      <c r="F83" s="85">
        <f>Ведомственная!G85</f>
        <v>442.1</v>
      </c>
      <c r="G83" s="85">
        <v>0</v>
      </c>
      <c r="H83" s="85">
        <v>0</v>
      </c>
    </row>
    <row r="84" spans="1:8" ht="15.75">
      <c r="A84" s="9" t="s">
        <v>37</v>
      </c>
      <c r="B84" s="26" t="s">
        <v>77</v>
      </c>
      <c r="C84" s="11" t="s">
        <v>73</v>
      </c>
      <c r="D84" s="16"/>
      <c r="E84" s="16"/>
      <c r="F84" s="88">
        <f>F85</f>
        <v>300</v>
      </c>
      <c r="G84" s="88">
        <f aca="true" t="shared" si="6" ref="G84:H86">G85</f>
        <v>300</v>
      </c>
      <c r="H84" s="88">
        <f t="shared" si="6"/>
        <v>300</v>
      </c>
    </row>
    <row r="85" spans="1:8" ht="28.5">
      <c r="A85" s="9" t="s">
        <v>38</v>
      </c>
      <c r="B85" s="26" t="s">
        <v>76</v>
      </c>
      <c r="C85" s="11" t="s">
        <v>74</v>
      </c>
      <c r="D85" s="16"/>
      <c r="E85" s="16"/>
      <c r="F85" s="88">
        <f>F86</f>
        <v>300</v>
      </c>
      <c r="G85" s="88">
        <f t="shared" si="6"/>
        <v>300</v>
      </c>
      <c r="H85" s="88">
        <f t="shared" si="6"/>
        <v>300</v>
      </c>
    </row>
    <row r="86" spans="1:8" ht="45">
      <c r="A86" s="13" t="s">
        <v>89</v>
      </c>
      <c r="B86" s="15" t="s">
        <v>200</v>
      </c>
      <c r="C86" s="16" t="s">
        <v>74</v>
      </c>
      <c r="D86" s="11" t="s">
        <v>142</v>
      </c>
      <c r="E86" s="16"/>
      <c r="F86" s="89">
        <f>F87</f>
        <v>300</v>
      </c>
      <c r="G86" s="89">
        <f t="shared" si="6"/>
        <v>300</v>
      </c>
      <c r="H86" s="89">
        <f t="shared" si="6"/>
        <v>300</v>
      </c>
    </row>
    <row r="87" spans="1:8" ht="30">
      <c r="A87" s="9"/>
      <c r="B87" s="18" t="s">
        <v>145</v>
      </c>
      <c r="C87" s="16" t="s">
        <v>74</v>
      </c>
      <c r="D87" s="16" t="s">
        <v>142</v>
      </c>
      <c r="E87" s="11" t="s">
        <v>112</v>
      </c>
      <c r="F87" s="89">
        <f>Ведомственная!G88</f>
        <v>300</v>
      </c>
      <c r="G87" s="89">
        <f>Ведомственная!H88</f>
        <v>300</v>
      </c>
      <c r="H87" s="89">
        <f>Ведомственная!I88</f>
        <v>300</v>
      </c>
    </row>
    <row r="88" spans="1:8" ht="15.75">
      <c r="A88" s="9" t="s">
        <v>56</v>
      </c>
      <c r="B88" s="10" t="s">
        <v>61</v>
      </c>
      <c r="C88" s="11" t="s">
        <v>62</v>
      </c>
      <c r="D88" s="16"/>
      <c r="E88" s="11"/>
      <c r="F88" s="88">
        <f>F92+F89</f>
        <v>5061.5</v>
      </c>
      <c r="G88" s="88">
        <f>G92+G89</f>
        <v>4061.5</v>
      </c>
      <c r="H88" s="88">
        <f>H92+H89</f>
        <v>4061.5</v>
      </c>
    </row>
    <row r="89" spans="1:8" ht="28.5">
      <c r="A89" s="9" t="s">
        <v>57</v>
      </c>
      <c r="B89" s="98" t="s">
        <v>240</v>
      </c>
      <c r="C89" s="11" t="s">
        <v>98</v>
      </c>
      <c r="D89" s="16"/>
      <c r="E89" s="11"/>
      <c r="F89" s="88">
        <f aca="true" t="shared" si="7" ref="F89:H90">F90</f>
        <v>30</v>
      </c>
      <c r="G89" s="88">
        <f t="shared" si="7"/>
        <v>30</v>
      </c>
      <c r="H89" s="88">
        <f t="shared" si="7"/>
        <v>30</v>
      </c>
    </row>
    <row r="90" spans="1:8" ht="75">
      <c r="A90" s="13" t="s">
        <v>125</v>
      </c>
      <c r="B90" s="49" t="s">
        <v>99</v>
      </c>
      <c r="C90" s="16" t="s">
        <v>98</v>
      </c>
      <c r="D90" s="11" t="s">
        <v>241</v>
      </c>
      <c r="E90" s="11"/>
      <c r="F90" s="89">
        <f t="shared" si="7"/>
        <v>30</v>
      </c>
      <c r="G90" s="89">
        <f t="shared" si="7"/>
        <v>30</v>
      </c>
      <c r="H90" s="89">
        <f t="shared" si="7"/>
        <v>30</v>
      </c>
    </row>
    <row r="91" spans="1:8" ht="30">
      <c r="A91" s="9"/>
      <c r="B91" s="18" t="s">
        <v>145</v>
      </c>
      <c r="C91" s="16" t="s">
        <v>98</v>
      </c>
      <c r="D91" s="16" t="s">
        <v>241</v>
      </c>
      <c r="E91" s="11" t="s">
        <v>112</v>
      </c>
      <c r="F91" s="89">
        <f>Ведомственная!G93</f>
        <v>30</v>
      </c>
      <c r="G91" s="89">
        <f>Ведомственная!H93</f>
        <v>30</v>
      </c>
      <c r="H91" s="89">
        <f>Ведомственная!I93</f>
        <v>30</v>
      </c>
    </row>
    <row r="92" spans="1:8" ht="15.75">
      <c r="A92" s="9" t="s">
        <v>192</v>
      </c>
      <c r="B92" s="10" t="s">
        <v>101</v>
      </c>
      <c r="C92" s="11" t="s">
        <v>100</v>
      </c>
      <c r="D92" s="16"/>
      <c r="E92" s="11"/>
      <c r="F92" s="88">
        <f>F99+F97+F93</f>
        <v>5031.5</v>
      </c>
      <c r="G92" s="88">
        <f>G99+G97+G93</f>
        <v>4031.5</v>
      </c>
      <c r="H92" s="88">
        <f>H99+H97+H93</f>
        <v>4031.5</v>
      </c>
    </row>
    <row r="93" spans="1:8" ht="30">
      <c r="A93" s="13" t="s">
        <v>212</v>
      </c>
      <c r="B93" s="29" t="s">
        <v>221</v>
      </c>
      <c r="C93" s="16" t="s">
        <v>100</v>
      </c>
      <c r="D93" s="11" t="s">
        <v>141</v>
      </c>
      <c r="E93" s="11"/>
      <c r="F93" s="88">
        <f>F94+F95+F96</f>
        <v>3431.5</v>
      </c>
      <c r="G93" s="88">
        <f>G94+G95+G96</f>
        <v>3431.5</v>
      </c>
      <c r="H93" s="88">
        <f>H94+H95+H96</f>
        <v>3431.5</v>
      </c>
    </row>
    <row r="94" spans="1:8" ht="75">
      <c r="A94" s="9"/>
      <c r="B94" s="15" t="s">
        <v>110</v>
      </c>
      <c r="C94" s="16" t="s">
        <v>100</v>
      </c>
      <c r="D94" s="16" t="s">
        <v>141</v>
      </c>
      <c r="E94" s="11" t="s">
        <v>109</v>
      </c>
      <c r="F94" s="89">
        <f>Ведомственная!G96</f>
        <v>3381.5</v>
      </c>
      <c r="G94" s="89">
        <f>Ведомственная!H96</f>
        <v>3381.5</v>
      </c>
      <c r="H94" s="89">
        <f>Ведомственная!I96</f>
        <v>3381.5</v>
      </c>
    </row>
    <row r="95" spans="1:8" ht="30">
      <c r="A95" s="9"/>
      <c r="B95" s="18" t="s">
        <v>145</v>
      </c>
      <c r="C95" s="16" t="s">
        <v>100</v>
      </c>
      <c r="D95" s="16" t="s">
        <v>141</v>
      </c>
      <c r="E95" s="11" t="s">
        <v>112</v>
      </c>
      <c r="F95" s="89">
        <f>Ведомственная!G97</f>
        <v>49</v>
      </c>
      <c r="G95" s="89">
        <f>Ведомственная!H97</f>
        <v>49</v>
      </c>
      <c r="H95" s="89">
        <f>Ведомственная!I97</f>
        <v>49</v>
      </c>
    </row>
    <row r="96" spans="1:8" ht="15.75">
      <c r="A96" s="9"/>
      <c r="B96" s="19" t="s">
        <v>115</v>
      </c>
      <c r="C96" s="16" t="s">
        <v>100</v>
      </c>
      <c r="D96" s="16" t="s">
        <v>141</v>
      </c>
      <c r="E96" s="11" t="s">
        <v>114</v>
      </c>
      <c r="F96" s="89">
        <f>Ведомственная!G98</f>
        <v>1</v>
      </c>
      <c r="G96" s="89">
        <f>Ведомственная!H98</f>
        <v>1</v>
      </c>
      <c r="H96" s="89">
        <f>Ведомственная!I98</f>
        <v>1</v>
      </c>
    </row>
    <row r="97" spans="1:8" ht="45">
      <c r="A97" s="13" t="s">
        <v>254</v>
      </c>
      <c r="B97" s="70" t="s">
        <v>195</v>
      </c>
      <c r="C97" s="16" t="s">
        <v>100</v>
      </c>
      <c r="D97" s="11" t="s">
        <v>278</v>
      </c>
      <c r="E97" s="11"/>
      <c r="F97" s="88">
        <f>F98</f>
        <v>300</v>
      </c>
      <c r="G97" s="88">
        <f>G98</f>
        <v>300</v>
      </c>
      <c r="H97" s="88">
        <f>H98</f>
        <v>300</v>
      </c>
    </row>
    <row r="98" spans="1:8" ht="30">
      <c r="A98" s="9"/>
      <c r="B98" s="18" t="s">
        <v>145</v>
      </c>
      <c r="C98" s="16" t="s">
        <v>100</v>
      </c>
      <c r="D98" s="16" t="s">
        <v>278</v>
      </c>
      <c r="E98" s="11" t="s">
        <v>112</v>
      </c>
      <c r="F98" s="89">
        <f>Ведомственная!G99</f>
        <v>300</v>
      </c>
      <c r="G98" s="89">
        <f>Ведомственная!H99</f>
        <v>300</v>
      </c>
      <c r="H98" s="89">
        <f>Ведомственная!I99</f>
        <v>300</v>
      </c>
    </row>
    <row r="99" spans="1:8" ht="45">
      <c r="A99" s="13" t="s">
        <v>255</v>
      </c>
      <c r="B99" s="22" t="s">
        <v>223</v>
      </c>
      <c r="C99" s="16" t="s">
        <v>100</v>
      </c>
      <c r="D99" s="11" t="s">
        <v>257</v>
      </c>
      <c r="E99" s="11"/>
      <c r="F99" s="88">
        <f>F100</f>
        <v>1300</v>
      </c>
      <c r="G99" s="88">
        <f>G100</f>
        <v>300</v>
      </c>
      <c r="H99" s="88">
        <f>H100</f>
        <v>300</v>
      </c>
    </row>
    <row r="100" spans="1:8" ht="30">
      <c r="A100" s="13"/>
      <c r="B100" s="18" t="s">
        <v>145</v>
      </c>
      <c r="C100" s="16" t="s">
        <v>100</v>
      </c>
      <c r="D100" s="16" t="s">
        <v>257</v>
      </c>
      <c r="E100" s="11" t="s">
        <v>112</v>
      </c>
      <c r="F100" s="89">
        <f>Ведомственная!G101</f>
        <v>1300</v>
      </c>
      <c r="G100" s="89">
        <f>Ведомственная!H101</f>
        <v>300</v>
      </c>
      <c r="H100" s="89">
        <f>Ведомственная!I101</f>
        <v>300</v>
      </c>
    </row>
    <row r="101" spans="1:8" ht="15.75">
      <c r="A101" s="9" t="s">
        <v>67</v>
      </c>
      <c r="B101" s="10" t="s">
        <v>83</v>
      </c>
      <c r="C101" s="11" t="s">
        <v>39</v>
      </c>
      <c r="D101" s="27"/>
      <c r="E101" s="9"/>
      <c r="F101" s="88">
        <f>F102+F106</f>
        <v>13917.6</v>
      </c>
      <c r="G101" s="88">
        <f>G102+G106</f>
        <v>13917.6</v>
      </c>
      <c r="H101" s="88">
        <f>H102+H106</f>
        <v>13917.6</v>
      </c>
    </row>
    <row r="102" spans="1:8" ht="15.75">
      <c r="A102" s="9" t="s">
        <v>68</v>
      </c>
      <c r="B102" s="10" t="s">
        <v>58</v>
      </c>
      <c r="C102" s="11" t="s">
        <v>55</v>
      </c>
      <c r="D102" s="27"/>
      <c r="E102" s="9"/>
      <c r="F102" s="88">
        <f aca="true" t="shared" si="8" ref="F102:H103">F103</f>
        <v>8100</v>
      </c>
      <c r="G102" s="88">
        <f t="shared" si="8"/>
        <v>8100</v>
      </c>
      <c r="H102" s="88">
        <f t="shared" si="8"/>
        <v>8100</v>
      </c>
    </row>
    <row r="103" spans="1:8" ht="45">
      <c r="A103" s="13" t="s">
        <v>69</v>
      </c>
      <c r="B103" s="15" t="s">
        <v>202</v>
      </c>
      <c r="C103" s="16" t="s">
        <v>55</v>
      </c>
      <c r="D103" s="11" t="s">
        <v>140</v>
      </c>
      <c r="E103" s="11"/>
      <c r="F103" s="88">
        <f t="shared" si="8"/>
        <v>8100</v>
      </c>
      <c r="G103" s="88">
        <f t="shared" si="8"/>
        <v>8100</v>
      </c>
      <c r="H103" s="88">
        <f t="shared" si="8"/>
        <v>8100</v>
      </c>
    </row>
    <row r="104" spans="1:8" ht="30">
      <c r="A104" s="13"/>
      <c r="B104" s="18" t="s">
        <v>145</v>
      </c>
      <c r="C104" s="16" t="s">
        <v>55</v>
      </c>
      <c r="D104" s="16" t="s">
        <v>140</v>
      </c>
      <c r="E104" s="11" t="s">
        <v>112</v>
      </c>
      <c r="F104" s="89">
        <f>Ведомственная!G105</f>
        <v>8100</v>
      </c>
      <c r="G104" s="89">
        <f>Ведомственная!H105</f>
        <v>8100</v>
      </c>
      <c r="H104" s="89">
        <f>Ведомственная!I105</f>
        <v>8100</v>
      </c>
    </row>
    <row r="105" spans="1:8" ht="28.5">
      <c r="A105" s="9" t="s">
        <v>188</v>
      </c>
      <c r="B105" s="72" t="s">
        <v>209</v>
      </c>
      <c r="C105" s="11" t="s">
        <v>211</v>
      </c>
      <c r="D105" s="16"/>
      <c r="E105" s="11"/>
      <c r="F105" s="88">
        <f>F106</f>
        <v>5817.6</v>
      </c>
      <c r="G105" s="88">
        <f>G106</f>
        <v>5817.6</v>
      </c>
      <c r="H105" s="88">
        <f>H106</f>
        <v>5817.6</v>
      </c>
    </row>
    <row r="106" spans="1:8" ht="45">
      <c r="A106" s="13" t="s">
        <v>191</v>
      </c>
      <c r="B106" s="28" t="s">
        <v>222</v>
      </c>
      <c r="C106" s="16" t="s">
        <v>211</v>
      </c>
      <c r="D106" s="11" t="s">
        <v>279</v>
      </c>
      <c r="E106" s="11"/>
      <c r="F106" s="88">
        <f>F107+F108+F109</f>
        <v>5817.6</v>
      </c>
      <c r="G106" s="88">
        <f>G107+G108+G109</f>
        <v>5817.6</v>
      </c>
      <c r="H106" s="88">
        <f>H107+H108+H109</f>
        <v>5817.6</v>
      </c>
    </row>
    <row r="107" spans="1:8" ht="75">
      <c r="A107" s="13"/>
      <c r="B107" s="15" t="s">
        <v>110</v>
      </c>
      <c r="C107" s="16" t="s">
        <v>211</v>
      </c>
      <c r="D107" s="16" t="s">
        <v>279</v>
      </c>
      <c r="E107" s="11" t="s">
        <v>109</v>
      </c>
      <c r="F107" s="89">
        <f>Ведомственная!G109</f>
        <v>5767.6</v>
      </c>
      <c r="G107" s="89">
        <f>Ведомственная!H109</f>
        <v>5767.6</v>
      </c>
      <c r="H107" s="89">
        <f>Ведомственная!I109</f>
        <v>5767.6</v>
      </c>
    </row>
    <row r="108" spans="1:8" ht="30">
      <c r="A108" s="13"/>
      <c r="B108" s="18" t="s">
        <v>145</v>
      </c>
      <c r="C108" s="16" t="s">
        <v>211</v>
      </c>
      <c r="D108" s="16" t="s">
        <v>279</v>
      </c>
      <c r="E108" s="11" t="s">
        <v>112</v>
      </c>
      <c r="F108" s="89">
        <f>Ведомственная!G110</f>
        <v>49</v>
      </c>
      <c r="G108" s="89">
        <f>Ведомственная!H110</f>
        <v>49</v>
      </c>
      <c r="H108" s="89">
        <f>Ведомственная!I110</f>
        <v>49</v>
      </c>
    </row>
    <row r="109" spans="1:8" ht="15.75">
      <c r="A109" s="13"/>
      <c r="B109" s="19" t="s">
        <v>115</v>
      </c>
      <c r="C109" s="16" t="s">
        <v>211</v>
      </c>
      <c r="D109" s="16" t="s">
        <v>279</v>
      </c>
      <c r="E109" s="11" t="s">
        <v>114</v>
      </c>
      <c r="F109" s="89">
        <f>Ведомственная!G111</f>
        <v>1</v>
      </c>
      <c r="G109" s="89">
        <f>Ведомственная!H111</f>
        <v>1</v>
      </c>
      <c r="H109" s="89">
        <f>Ведомственная!I111</f>
        <v>1</v>
      </c>
    </row>
    <row r="110" spans="1:8" ht="15.75">
      <c r="A110" s="9" t="s">
        <v>65</v>
      </c>
      <c r="B110" s="10" t="s">
        <v>41</v>
      </c>
      <c r="C110" s="11" t="s">
        <v>42</v>
      </c>
      <c r="D110" s="16"/>
      <c r="E110" s="11"/>
      <c r="F110" s="88">
        <f>F117+F111+F114</f>
        <v>13342.799999999997</v>
      </c>
      <c r="G110" s="88">
        <f>G117+G111+G114</f>
        <v>13895.9</v>
      </c>
      <c r="H110" s="88">
        <f>H117+H111+H114</f>
        <v>14450.4</v>
      </c>
    </row>
    <row r="111" spans="1:8" ht="15.75">
      <c r="A111" s="9" t="s">
        <v>59</v>
      </c>
      <c r="B111" s="10" t="s">
        <v>178</v>
      </c>
      <c r="C111" s="11" t="s">
        <v>177</v>
      </c>
      <c r="D111" s="16"/>
      <c r="E111" s="16"/>
      <c r="F111" s="88">
        <f aca="true" t="shared" si="9" ref="F111:H112">F112</f>
        <v>435.8</v>
      </c>
      <c r="G111" s="88">
        <f t="shared" si="9"/>
        <v>453.2</v>
      </c>
      <c r="H111" s="88">
        <f t="shared" si="9"/>
        <v>471.3</v>
      </c>
    </row>
    <row r="112" spans="1:8" ht="45">
      <c r="A112" s="13" t="s">
        <v>60</v>
      </c>
      <c r="B112" s="15" t="s">
        <v>213</v>
      </c>
      <c r="C112" s="16" t="s">
        <v>177</v>
      </c>
      <c r="D112" s="11" t="s">
        <v>205</v>
      </c>
      <c r="E112" s="16"/>
      <c r="F112" s="88">
        <f t="shared" si="9"/>
        <v>435.8</v>
      </c>
      <c r="G112" s="88">
        <f t="shared" si="9"/>
        <v>453.2</v>
      </c>
      <c r="H112" s="88">
        <f t="shared" si="9"/>
        <v>471.3</v>
      </c>
    </row>
    <row r="113" spans="1:8" ht="15.75">
      <c r="A113" s="13"/>
      <c r="B113" s="15" t="s">
        <v>113</v>
      </c>
      <c r="C113" s="16" t="s">
        <v>177</v>
      </c>
      <c r="D113" s="16" t="s">
        <v>205</v>
      </c>
      <c r="E113" s="11" t="s">
        <v>104</v>
      </c>
      <c r="F113" s="89">
        <f>Ведомственная!G114</f>
        <v>435.8</v>
      </c>
      <c r="G113" s="89">
        <f>Ведомственная!H114</f>
        <v>453.2</v>
      </c>
      <c r="H113" s="89">
        <f>Ведомственная!I114</f>
        <v>471.3</v>
      </c>
    </row>
    <row r="114" spans="1:8" s="71" customFormat="1" ht="15.75">
      <c r="A114" s="9" t="s">
        <v>193</v>
      </c>
      <c r="B114" s="26" t="s">
        <v>208</v>
      </c>
      <c r="C114" s="11" t="s">
        <v>207</v>
      </c>
      <c r="D114" s="11"/>
      <c r="E114" s="11"/>
      <c r="F114" s="88">
        <f aca="true" t="shared" si="10" ref="F114:H115">F115</f>
        <v>760.4</v>
      </c>
      <c r="G114" s="88">
        <f t="shared" si="10"/>
        <v>790.8</v>
      </c>
      <c r="H114" s="88">
        <f t="shared" si="10"/>
        <v>822.4</v>
      </c>
    </row>
    <row r="115" spans="1:8" ht="45">
      <c r="A115" s="13" t="s">
        <v>210</v>
      </c>
      <c r="B115" s="15" t="s">
        <v>214</v>
      </c>
      <c r="C115" s="16" t="s">
        <v>207</v>
      </c>
      <c r="D115" s="11" t="s">
        <v>143</v>
      </c>
      <c r="E115" s="11"/>
      <c r="F115" s="88">
        <f t="shared" si="10"/>
        <v>760.4</v>
      </c>
      <c r="G115" s="88">
        <f t="shared" si="10"/>
        <v>790.8</v>
      </c>
      <c r="H115" s="88">
        <f t="shared" si="10"/>
        <v>822.4</v>
      </c>
    </row>
    <row r="116" spans="1:8" ht="15.75">
      <c r="A116" s="13"/>
      <c r="B116" s="15" t="s">
        <v>113</v>
      </c>
      <c r="C116" s="16" t="s">
        <v>207</v>
      </c>
      <c r="D116" s="16" t="s">
        <v>143</v>
      </c>
      <c r="E116" s="11" t="s">
        <v>104</v>
      </c>
      <c r="F116" s="89">
        <f>Ведомственная!G117</f>
        <v>760.4</v>
      </c>
      <c r="G116" s="89">
        <f>Ведомственная!H117</f>
        <v>790.8</v>
      </c>
      <c r="H116" s="89">
        <f>Ведомственная!I117</f>
        <v>822.4</v>
      </c>
    </row>
    <row r="117" spans="1:8" ht="15.75">
      <c r="A117" s="9" t="s">
        <v>206</v>
      </c>
      <c r="B117" s="26" t="s">
        <v>43</v>
      </c>
      <c r="C117" s="11" t="s">
        <v>44</v>
      </c>
      <c r="D117" s="16"/>
      <c r="E117" s="11"/>
      <c r="F117" s="88">
        <f>F118+F120</f>
        <v>12146.599999999999</v>
      </c>
      <c r="G117" s="88">
        <f>G118+G120</f>
        <v>12651.9</v>
      </c>
      <c r="H117" s="88">
        <f>H118+H120</f>
        <v>13156.7</v>
      </c>
    </row>
    <row r="118" spans="1:8" ht="75">
      <c r="A118" s="13" t="s">
        <v>226</v>
      </c>
      <c r="B118" s="22" t="s">
        <v>171</v>
      </c>
      <c r="C118" s="16" t="s">
        <v>44</v>
      </c>
      <c r="D118" s="11" t="s">
        <v>153</v>
      </c>
      <c r="E118" s="11"/>
      <c r="F118" s="88">
        <f>F119</f>
        <v>7653.2</v>
      </c>
      <c r="G118" s="88">
        <f>G119</f>
        <v>7971.4</v>
      </c>
      <c r="H118" s="88">
        <f>H119</f>
        <v>8289.7</v>
      </c>
    </row>
    <row r="119" spans="1:8" ht="15.75">
      <c r="A119" s="13"/>
      <c r="B119" s="15" t="s">
        <v>113</v>
      </c>
      <c r="C119" s="16" t="s">
        <v>44</v>
      </c>
      <c r="D119" s="16" t="s">
        <v>153</v>
      </c>
      <c r="E119" s="11" t="s">
        <v>104</v>
      </c>
      <c r="F119" s="89">
        <f>Ведомственная!G120</f>
        <v>7653.2</v>
      </c>
      <c r="G119" s="89">
        <f>Ведомственная!H120</f>
        <v>7971.4</v>
      </c>
      <c r="H119" s="89">
        <f>Ведомственная!I120</f>
        <v>8289.7</v>
      </c>
    </row>
    <row r="120" spans="1:8" ht="60">
      <c r="A120" s="13" t="s">
        <v>227</v>
      </c>
      <c r="B120" s="15" t="s">
        <v>146</v>
      </c>
      <c r="C120" s="16" t="s">
        <v>44</v>
      </c>
      <c r="D120" s="11" t="s">
        <v>152</v>
      </c>
      <c r="E120" s="11"/>
      <c r="F120" s="88">
        <f>F121</f>
        <v>4493.4</v>
      </c>
      <c r="G120" s="88">
        <f>G121</f>
        <v>4680.5</v>
      </c>
      <c r="H120" s="88">
        <f>H121</f>
        <v>4867</v>
      </c>
    </row>
    <row r="121" spans="1:8" ht="15.75">
      <c r="A121" s="13"/>
      <c r="B121" s="15" t="s">
        <v>113</v>
      </c>
      <c r="C121" s="16" t="s">
        <v>44</v>
      </c>
      <c r="D121" s="16" t="s">
        <v>152</v>
      </c>
      <c r="E121" s="11" t="s">
        <v>104</v>
      </c>
      <c r="F121" s="89">
        <f>Ведомственная!G122</f>
        <v>4493.4</v>
      </c>
      <c r="G121" s="89">
        <f>Ведомственная!H122</f>
        <v>4680.5</v>
      </c>
      <c r="H121" s="89">
        <f>Ведомственная!I122</f>
        <v>4867</v>
      </c>
    </row>
    <row r="122" spans="1:8" ht="15.75">
      <c r="A122" s="9" t="s">
        <v>70</v>
      </c>
      <c r="B122" s="26" t="s">
        <v>118</v>
      </c>
      <c r="C122" s="11" t="s">
        <v>120</v>
      </c>
      <c r="D122" s="16"/>
      <c r="E122" s="16"/>
      <c r="F122" s="88">
        <f>F124</f>
        <v>300</v>
      </c>
      <c r="G122" s="88">
        <f>G124</f>
        <v>300</v>
      </c>
      <c r="H122" s="88">
        <f>H124</f>
        <v>300</v>
      </c>
    </row>
    <row r="123" spans="1:8" ht="15.75">
      <c r="A123" s="9" t="s">
        <v>66</v>
      </c>
      <c r="B123" s="26" t="s">
        <v>148</v>
      </c>
      <c r="C123" s="11" t="s">
        <v>119</v>
      </c>
      <c r="D123" s="16"/>
      <c r="E123" s="16"/>
      <c r="F123" s="88">
        <f aca="true" t="shared" si="11" ref="F123:H124">F124</f>
        <v>300</v>
      </c>
      <c r="G123" s="88">
        <f t="shared" si="11"/>
        <v>300</v>
      </c>
      <c r="H123" s="88">
        <f t="shared" si="11"/>
        <v>300</v>
      </c>
    </row>
    <row r="124" spans="1:8" ht="75" customHeight="1">
      <c r="A124" s="13" t="s">
        <v>126</v>
      </c>
      <c r="B124" s="15" t="s">
        <v>198</v>
      </c>
      <c r="C124" s="16" t="s">
        <v>119</v>
      </c>
      <c r="D124" s="11" t="s">
        <v>260</v>
      </c>
      <c r="E124" s="11"/>
      <c r="F124" s="89">
        <f t="shared" si="11"/>
        <v>300</v>
      </c>
      <c r="G124" s="89">
        <f t="shared" si="11"/>
        <v>300</v>
      </c>
      <c r="H124" s="89">
        <f t="shared" si="11"/>
        <v>300</v>
      </c>
    </row>
    <row r="125" spans="1:8" ht="30">
      <c r="A125" s="13"/>
      <c r="B125" s="18" t="s">
        <v>145</v>
      </c>
      <c r="C125" s="16" t="s">
        <v>119</v>
      </c>
      <c r="D125" s="16" t="s">
        <v>260</v>
      </c>
      <c r="E125" s="11" t="s">
        <v>112</v>
      </c>
      <c r="F125" s="89">
        <f>Ведомственная!G126</f>
        <v>300</v>
      </c>
      <c r="G125" s="89">
        <f>Ведомственная!H126</f>
        <v>300</v>
      </c>
      <c r="H125" s="89">
        <f>Ведомственная!I126</f>
        <v>300</v>
      </c>
    </row>
    <row r="126" spans="1:8" ht="15.75">
      <c r="A126" s="9" t="s">
        <v>75</v>
      </c>
      <c r="B126" s="26" t="s">
        <v>81</v>
      </c>
      <c r="C126" s="11" t="s">
        <v>82</v>
      </c>
      <c r="D126" s="16"/>
      <c r="E126" s="11"/>
      <c r="F126" s="88">
        <f>F127</f>
        <v>2190</v>
      </c>
      <c r="G126" s="88">
        <f aca="true" t="shared" si="12" ref="G126:H128">G127</f>
        <v>2190</v>
      </c>
      <c r="H126" s="88">
        <f t="shared" si="12"/>
        <v>2190</v>
      </c>
    </row>
    <row r="127" spans="1:8" ht="15.75">
      <c r="A127" s="9" t="s">
        <v>71</v>
      </c>
      <c r="B127" s="10" t="s">
        <v>40</v>
      </c>
      <c r="C127" s="11" t="s">
        <v>80</v>
      </c>
      <c r="D127" s="34"/>
      <c r="E127" s="16"/>
      <c r="F127" s="88">
        <f>F128</f>
        <v>2190</v>
      </c>
      <c r="G127" s="88">
        <f t="shared" si="12"/>
        <v>2190</v>
      </c>
      <c r="H127" s="88">
        <f t="shared" si="12"/>
        <v>2190</v>
      </c>
    </row>
    <row r="128" spans="1:8" ht="60">
      <c r="A128" s="13" t="s">
        <v>72</v>
      </c>
      <c r="B128" s="15" t="s">
        <v>203</v>
      </c>
      <c r="C128" s="16" t="s">
        <v>80</v>
      </c>
      <c r="D128" s="11" t="s">
        <v>259</v>
      </c>
      <c r="E128" s="11"/>
      <c r="F128" s="88">
        <f>F129</f>
        <v>2190</v>
      </c>
      <c r="G128" s="88">
        <f t="shared" si="12"/>
        <v>2190</v>
      </c>
      <c r="H128" s="88">
        <f t="shared" si="12"/>
        <v>2190</v>
      </c>
    </row>
    <row r="129" spans="1:8" ht="30">
      <c r="A129" s="9"/>
      <c r="B129" s="18" t="s">
        <v>145</v>
      </c>
      <c r="C129" s="16" t="s">
        <v>80</v>
      </c>
      <c r="D129" s="16" t="s">
        <v>259</v>
      </c>
      <c r="E129" s="11" t="s">
        <v>112</v>
      </c>
      <c r="F129" s="89">
        <f>Ведомственная!G130</f>
        <v>2190</v>
      </c>
      <c r="G129" s="89">
        <f>Ведомственная!H130</f>
        <v>2190</v>
      </c>
      <c r="H129" s="89">
        <f>Ведомственная!I130</f>
        <v>2190</v>
      </c>
    </row>
    <row r="130" spans="1:8" s="71" customFormat="1" ht="16.5">
      <c r="A130" s="9"/>
      <c r="B130" s="115" t="s">
        <v>272</v>
      </c>
      <c r="C130" s="11"/>
      <c r="D130" s="11"/>
      <c r="E130" s="11"/>
      <c r="F130" s="88">
        <f>F132</f>
        <v>91289.20000000001</v>
      </c>
      <c r="G130" s="88">
        <f>G132-G131</f>
        <v>67879.5</v>
      </c>
      <c r="H130" s="88">
        <f>H132-H131</f>
        <v>65407.799999999996</v>
      </c>
    </row>
    <row r="131" spans="1:8" s="71" customFormat="1" ht="15.75">
      <c r="A131" s="9"/>
      <c r="B131" s="97" t="s">
        <v>242</v>
      </c>
      <c r="C131" s="11"/>
      <c r="D131" s="11"/>
      <c r="E131" s="11"/>
      <c r="F131" s="88"/>
      <c r="G131" s="88">
        <f>Ведомственная!H133</f>
        <v>1311.8</v>
      </c>
      <c r="H131" s="88">
        <f>Ведомственная!I133</f>
        <v>2527.4</v>
      </c>
    </row>
    <row r="132" spans="1:8" s="78" customFormat="1" ht="16.5">
      <c r="A132" s="74"/>
      <c r="B132" s="113" t="s">
        <v>273</v>
      </c>
      <c r="C132" s="75"/>
      <c r="D132" s="76"/>
      <c r="E132" s="75"/>
      <c r="F132" s="90">
        <f>F17+F53+F66+F70+F84+F88+F101+F110+F122+F126+F131</f>
        <v>91289.20000000001</v>
      </c>
      <c r="G132" s="90">
        <f>G17+G53+G66+G70+G84+G88+G101+G110+G122+G126+G131</f>
        <v>69191.3</v>
      </c>
      <c r="H132" s="90">
        <f>H17+H53+H66+H70+H84+H88+H101+H110+H122+H126+H131</f>
        <v>67935.2</v>
      </c>
    </row>
    <row r="133" spans="1:8" ht="15.75">
      <c r="A133" s="58"/>
      <c r="B133" s="59"/>
      <c r="C133" s="60"/>
      <c r="D133" s="61"/>
      <c r="E133" s="60"/>
      <c r="F133" s="62"/>
      <c r="G133" s="62"/>
      <c r="H133" s="62"/>
    </row>
  </sheetData>
  <sheetProtection/>
  <mergeCells count="11">
    <mergeCell ref="B15:B16"/>
    <mergeCell ref="F15:F16"/>
    <mergeCell ref="G15:H15"/>
    <mergeCell ref="A15:A16"/>
    <mergeCell ref="E15:E16"/>
    <mergeCell ref="D15:D16"/>
    <mergeCell ref="C15:C16"/>
    <mergeCell ref="A10:H10"/>
    <mergeCell ref="A11:H11"/>
    <mergeCell ref="A12:H12"/>
    <mergeCell ref="A13:H13"/>
  </mergeCells>
  <printOptions horizontalCentered="1"/>
  <pageMargins left="0.5905511811023623" right="0.5905511811023623" top="0.5905511811023623" bottom="0.5905511811023623" header="0.31496062992125984" footer="0.15748031496062992"/>
  <pageSetup fitToHeight="5" fitToWidth="1" horizontalDpi="600" verticalDpi="600" orientation="portrait" paperSize="9" scale="68" r:id="rId1"/>
  <rowBreaks count="1" manualBreakCount="1">
    <brk id="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7"/>
  <sheetViews>
    <sheetView zoomScaleSheetLayoutView="100" zoomScalePageLayoutView="0" workbookViewId="0" topLeftCell="A30">
      <selection activeCell="F46" sqref="F46"/>
    </sheetView>
  </sheetViews>
  <sheetFormatPr defaultColWidth="8.8984375" defaultRowHeight="15"/>
  <cols>
    <col min="1" max="1" width="6.296875" style="4" customWidth="1"/>
    <col min="2" max="2" width="55.796875" style="4" customWidth="1"/>
    <col min="3" max="3" width="11.796875" style="38" customWidth="1"/>
    <col min="4" max="6" width="11.796875" style="44" customWidth="1"/>
    <col min="7" max="16384" width="8.8984375" style="2" customWidth="1"/>
  </cols>
  <sheetData>
    <row r="1" spans="1:6" ht="15.75" customHeight="1">
      <c r="A1" s="1"/>
      <c r="B1" s="1"/>
      <c r="C1" s="80"/>
      <c r="D1" s="1"/>
      <c r="E1" s="80" t="s">
        <v>381</v>
      </c>
      <c r="F1" s="1"/>
    </row>
    <row r="2" spans="1:6" ht="15.75" customHeight="1">
      <c r="A2" s="1"/>
      <c r="B2" s="1"/>
      <c r="C2" s="80"/>
      <c r="D2" s="1"/>
      <c r="E2" s="80" t="s">
        <v>301</v>
      </c>
      <c r="F2" s="1"/>
    </row>
    <row r="3" spans="1:6" ht="15.75" customHeight="1">
      <c r="A3" s="1"/>
      <c r="B3" s="1"/>
      <c r="C3" s="81"/>
      <c r="D3" s="1"/>
      <c r="E3" s="81" t="s">
        <v>270</v>
      </c>
      <c r="F3" s="1"/>
    </row>
    <row r="4" spans="1:6" ht="15.75" customHeight="1">
      <c r="A4" s="1"/>
      <c r="B4" s="1"/>
      <c r="C4" s="81"/>
      <c r="D4" s="1"/>
      <c r="E4" s="81" t="s">
        <v>302</v>
      </c>
      <c r="F4" s="1"/>
    </row>
    <row r="5" spans="1:6" ht="15.75">
      <c r="A5" s="1"/>
      <c r="B5" s="1"/>
      <c r="C5" s="81"/>
      <c r="D5" s="1"/>
      <c r="E5" s="81" t="s">
        <v>215</v>
      </c>
      <c r="F5" s="1"/>
    </row>
    <row r="6" spans="1:6" ht="15.75">
      <c r="A6" s="194"/>
      <c r="B6" s="195"/>
      <c r="C6" s="192"/>
      <c r="D6" s="193"/>
      <c r="E6" s="192" t="s">
        <v>86</v>
      </c>
      <c r="F6" s="193"/>
    </row>
    <row r="7" spans="1:6" ht="15.75">
      <c r="A7" s="3"/>
      <c r="B7" s="5"/>
      <c r="C7" s="82"/>
      <c r="D7" s="50"/>
      <c r="E7" s="95" t="str">
        <f>Доходы!D7</f>
        <v>от 19.04.2024 № 127</v>
      </c>
      <c r="F7" s="50"/>
    </row>
    <row r="8" spans="1:6" ht="15.75">
      <c r="A8" s="3"/>
      <c r="B8" s="5"/>
      <c r="C8" s="82"/>
      <c r="D8" s="50"/>
      <c r="E8" s="95" t="s">
        <v>299</v>
      </c>
      <c r="F8" s="50"/>
    </row>
    <row r="9" spans="1:6" ht="15.75">
      <c r="A9" s="3"/>
      <c r="B9" s="5"/>
      <c r="C9" s="6"/>
      <c r="D9" s="42"/>
      <c r="E9" s="42"/>
      <c r="F9" s="42"/>
    </row>
    <row r="10" spans="1:6" s="41" customFormat="1" ht="20.25">
      <c r="A10" s="184" t="s">
        <v>172</v>
      </c>
      <c r="B10" s="184"/>
      <c r="C10" s="184"/>
      <c r="D10" s="184"/>
      <c r="E10" s="174"/>
      <c r="F10" s="174"/>
    </row>
    <row r="11" spans="1:6" s="41" customFormat="1" ht="20.25">
      <c r="A11" s="184" t="s">
        <v>168</v>
      </c>
      <c r="B11" s="184"/>
      <c r="C11" s="184"/>
      <c r="D11" s="184"/>
      <c r="E11" s="174"/>
      <c r="F11" s="174"/>
    </row>
    <row r="12" spans="1:6" s="41" customFormat="1" ht="20.25">
      <c r="A12" s="184" t="s">
        <v>225</v>
      </c>
      <c r="B12" s="184"/>
      <c r="C12" s="184"/>
      <c r="D12" s="184"/>
      <c r="E12" s="174"/>
      <c r="F12" s="174"/>
    </row>
    <row r="13" spans="1:6" s="41" customFormat="1" ht="20.25">
      <c r="A13" s="184" t="s">
        <v>268</v>
      </c>
      <c r="B13" s="184"/>
      <c r="C13" s="184"/>
      <c r="D13" s="184"/>
      <c r="E13" s="174"/>
      <c r="F13" s="174"/>
    </row>
    <row r="14" spans="1:6" s="40" customFormat="1" ht="12.75">
      <c r="A14" s="185"/>
      <c r="B14" s="186"/>
      <c r="C14" s="186"/>
      <c r="D14" s="186"/>
      <c r="F14" s="101" t="s">
        <v>266</v>
      </c>
    </row>
    <row r="15" spans="1:6" s="40" customFormat="1" ht="12.75" customHeight="1">
      <c r="A15" s="190" t="s">
        <v>0</v>
      </c>
      <c r="B15" s="187" t="s">
        <v>1</v>
      </c>
      <c r="C15" s="189" t="s">
        <v>187</v>
      </c>
      <c r="D15" s="170" t="s">
        <v>234</v>
      </c>
      <c r="E15" s="172" t="s">
        <v>267</v>
      </c>
      <c r="F15" s="172"/>
    </row>
    <row r="16" spans="1:6" s="40" customFormat="1" ht="12.75" customHeight="1">
      <c r="A16" s="191"/>
      <c r="B16" s="188"/>
      <c r="C16" s="166"/>
      <c r="D16" s="171"/>
      <c r="E16" s="99" t="s">
        <v>235</v>
      </c>
      <c r="F16" s="99" t="s">
        <v>269</v>
      </c>
    </row>
    <row r="17" spans="1:6" ht="15.75">
      <c r="A17" s="7" t="s">
        <v>6</v>
      </c>
      <c r="B17" s="10" t="s">
        <v>7</v>
      </c>
      <c r="C17" s="11" t="s">
        <v>9</v>
      </c>
      <c r="D17" s="87">
        <f>D18+D21+D46+D30+D49+D45</f>
        <v>26927</v>
      </c>
      <c r="E17" s="87">
        <f>E18+E21+E46+E30+E49</f>
        <v>21422.799999999996</v>
      </c>
      <c r="F17" s="87">
        <f>F18+F21+F46+F30+F49</f>
        <v>22165</v>
      </c>
    </row>
    <row r="18" spans="1:6" ht="30">
      <c r="A18" s="13" t="s">
        <v>10</v>
      </c>
      <c r="B18" s="22" t="s">
        <v>45</v>
      </c>
      <c r="C18" s="16" t="s">
        <v>11</v>
      </c>
      <c r="D18" s="89">
        <f>Ведомственная!G18</f>
        <v>1860.5</v>
      </c>
      <c r="E18" s="89">
        <f>Ведомственная!H18</f>
        <v>1937.8</v>
      </c>
      <c r="F18" s="89">
        <f>Ведомственная!I18</f>
        <v>2015.2</v>
      </c>
    </row>
    <row r="19" spans="1:6" ht="15.75" customHeight="1" hidden="1">
      <c r="A19" s="13" t="s">
        <v>12</v>
      </c>
      <c r="B19" s="15" t="s">
        <v>13</v>
      </c>
      <c r="C19" s="16" t="s">
        <v>11</v>
      </c>
      <c r="D19" s="89">
        <f>D20</f>
        <v>1860.5</v>
      </c>
      <c r="E19" s="89">
        <f>E20</f>
        <v>1937.8</v>
      </c>
      <c r="F19" s="89">
        <f>F20</f>
        <v>2015.2</v>
      </c>
    </row>
    <row r="20" spans="1:6" ht="62.25" customHeight="1" hidden="1">
      <c r="A20" s="13"/>
      <c r="B20" s="15" t="s">
        <v>110</v>
      </c>
      <c r="C20" s="16" t="s">
        <v>11</v>
      </c>
      <c r="D20" s="89">
        <f>Ведомственная!G20</f>
        <v>1860.5</v>
      </c>
      <c r="E20" s="89">
        <f>Ведомственная!H20</f>
        <v>1937.8</v>
      </c>
      <c r="F20" s="89">
        <f>Ведомственная!I20</f>
        <v>2015.2</v>
      </c>
    </row>
    <row r="21" spans="1:6" ht="45">
      <c r="A21" s="13" t="s">
        <v>14</v>
      </c>
      <c r="B21" s="22" t="s">
        <v>46</v>
      </c>
      <c r="C21" s="16" t="s">
        <v>15</v>
      </c>
      <c r="D21" s="89">
        <f>Ведомственная!G21</f>
        <v>4618.5</v>
      </c>
      <c r="E21" s="89">
        <f>Ведомственная!H21</f>
        <v>4836.3</v>
      </c>
      <c r="F21" s="89">
        <f>Ведомственная!I21</f>
        <v>4953</v>
      </c>
    </row>
    <row r="22" spans="1:6" ht="30" hidden="1">
      <c r="A22" s="13" t="s">
        <v>16</v>
      </c>
      <c r="B22" s="15" t="s">
        <v>17</v>
      </c>
      <c r="C22" s="16" t="s">
        <v>15</v>
      </c>
      <c r="D22" s="89">
        <f>D23+D25+D24</f>
        <v>4478.5</v>
      </c>
      <c r="E22" s="89">
        <f>E23+E25+E24</f>
        <v>4696.3</v>
      </c>
      <c r="F22" s="89">
        <f>F23+F25+F24</f>
        <v>4813</v>
      </c>
    </row>
    <row r="23" spans="1:6" ht="45" hidden="1">
      <c r="A23" s="13"/>
      <c r="B23" s="15" t="s">
        <v>110</v>
      </c>
      <c r="C23" s="16" t="s">
        <v>15</v>
      </c>
      <c r="D23" s="89">
        <f>Ведомственная!G23</f>
        <v>1860.5</v>
      </c>
      <c r="E23" s="89">
        <f>Ведомственная!H23</f>
        <v>2170.3</v>
      </c>
      <c r="F23" s="89">
        <f>Ведомственная!I23</f>
        <v>2257</v>
      </c>
    </row>
    <row r="24" spans="1:6" ht="15.75" hidden="1">
      <c r="A24" s="13"/>
      <c r="B24" s="32" t="s">
        <v>111</v>
      </c>
      <c r="C24" s="16" t="s">
        <v>15</v>
      </c>
      <c r="D24" s="89">
        <f>Ведомственная!G24</f>
        <v>2616</v>
      </c>
      <c r="E24" s="89">
        <f>Ведомственная!H24</f>
        <v>2524</v>
      </c>
      <c r="F24" s="89">
        <f>Ведомственная!I24</f>
        <v>2554</v>
      </c>
    </row>
    <row r="25" spans="1:6" ht="15.75" hidden="1">
      <c r="A25" s="13"/>
      <c r="B25" s="17" t="s">
        <v>115</v>
      </c>
      <c r="C25" s="16" t="s">
        <v>15</v>
      </c>
      <c r="D25" s="89">
        <f>Ведомственная!G25</f>
        <v>2</v>
      </c>
      <c r="E25" s="89">
        <f>Ведомственная!H25</f>
        <v>2</v>
      </c>
      <c r="F25" s="89">
        <f>Ведомственная!I25</f>
        <v>2</v>
      </c>
    </row>
    <row r="26" spans="1:6" ht="45" hidden="1">
      <c r="A26" s="21" t="s">
        <v>121</v>
      </c>
      <c r="B26" s="15" t="s">
        <v>84</v>
      </c>
      <c r="C26" s="16" t="s">
        <v>15</v>
      </c>
      <c r="D26" s="89">
        <f>D27</f>
        <v>20</v>
      </c>
      <c r="E26" s="89">
        <f>E27</f>
        <v>20</v>
      </c>
      <c r="F26" s="89">
        <f>F27</f>
        <v>20</v>
      </c>
    </row>
    <row r="27" spans="1:6" ht="45" hidden="1">
      <c r="A27" s="21"/>
      <c r="B27" s="15" t="s">
        <v>110</v>
      </c>
      <c r="C27" s="16" t="s">
        <v>15</v>
      </c>
      <c r="D27" s="89">
        <f>Ведомственная!G27</f>
        <v>20</v>
      </c>
      <c r="E27" s="89">
        <f>Ведомственная!H27</f>
        <v>20</v>
      </c>
      <c r="F27" s="89">
        <f>Ведомственная!I27</f>
        <v>20</v>
      </c>
    </row>
    <row r="28" spans="1:6" ht="45" hidden="1">
      <c r="A28" s="21"/>
      <c r="B28" s="19" t="s">
        <v>85</v>
      </c>
      <c r="C28" s="16" t="s">
        <v>15</v>
      </c>
      <c r="D28" s="89">
        <f>D29</f>
        <v>120</v>
      </c>
      <c r="E28" s="89">
        <f>E29</f>
        <v>120</v>
      </c>
      <c r="F28" s="89">
        <f>F29</f>
        <v>120</v>
      </c>
    </row>
    <row r="29" spans="1:6" ht="15.75" hidden="1">
      <c r="A29" s="21"/>
      <c r="B29" s="19" t="s">
        <v>115</v>
      </c>
      <c r="C29" s="16" t="s">
        <v>15</v>
      </c>
      <c r="D29" s="89">
        <f>Ведомственная!G29</f>
        <v>120</v>
      </c>
      <c r="E29" s="89">
        <f>Ведомственная!H29</f>
        <v>120</v>
      </c>
      <c r="F29" s="89">
        <f>Ведомственная!I29</f>
        <v>120</v>
      </c>
    </row>
    <row r="30" spans="1:6" ht="45">
      <c r="A30" s="13" t="s">
        <v>127</v>
      </c>
      <c r="B30" s="22" t="s">
        <v>271</v>
      </c>
      <c r="C30" s="16" t="s">
        <v>24</v>
      </c>
      <c r="D30" s="89">
        <f>'Разделы, подразделы, ЦС, группы'!F30</f>
        <v>12997.5</v>
      </c>
      <c r="E30" s="89">
        <f>'Разделы, подразделы, ЦС, группы'!G30</f>
        <v>13518.099999999999</v>
      </c>
      <c r="F30" s="89">
        <f>'Разделы, подразделы, ЦС, группы'!H30</f>
        <v>14065.8</v>
      </c>
    </row>
    <row r="31" spans="1:6" ht="30" hidden="1">
      <c r="A31" s="13" t="s">
        <v>128</v>
      </c>
      <c r="B31" s="15" t="s">
        <v>26</v>
      </c>
      <c r="C31" s="16" t="s">
        <v>24</v>
      </c>
      <c r="D31" s="89">
        <f>D32</f>
        <v>1860.5</v>
      </c>
      <c r="E31" s="89">
        <f>E32</f>
        <v>1937.8</v>
      </c>
      <c r="F31" s="89">
        <f>F32</f>
        <v>2015.2</v>
      </c>
    </row>
    <row r="32" spans="1:6" ht="45" hidden="1">
      <c r="A32" s="13"/>
      <c r="B32" s="15" t="s">
        <v>110</v>
      </c>
      <c r="C32" s="16" t="s">
        <v>24</v>
      </c>
      <c r="D32" s="89">
        <f>Ведомственная!G34</f>
        <v>1860.5</v>
      </c>
      <c r="E32" s="89">
        <f>Ведомственная!H34</f>
        <v>1937.8</v>
      </c>
      <c r="F32" s="89">
        <f>Ведомственная!I34</f>
        <v>2015.2</v>
      </c>
    </row>
    <row r="33" spans="1:6" ht="15.75" hidden="1">
      <c r="A33" s="13" t="s">
        <v>129</v>
      </c>
      <c r="B33" s="22" t="s">
        <v>28</v>
      </c>
      <c r="C33" s="16" t="s">
        <v>24</v>
      </c>
      <c r="D33" s="89" t="e">
        <f>D34+D35+D36</f>
        <v>#REF!</v>
      </c>
      <c r="E33" s="89" t="e">
        <f>E34+E35+E36</f>
        <v>#REF!</v>
      </c>
      <c r="F33" s="89" t="e">
        <f>F34+F35+F36</f>
        <v>#REF!</v>
      </c>
    </row>
    <row r="34" spans="1:6" ht="45" hidden="1">
      <c r="A34" s="13"/>
      <c r="B34" s="15" t="s">
        <v>110</v>
      </c>
      <c r="C34" s="16" t="s">
        <v>24</v>
      </c>
      <c r="D34" s="89">
        <f>Ведомственная!G36</f>
        <v>6980.4</v>
      </c>
      <c r="E34" s="89">
        <f>Ведомственная!H36</f>
        <v>7270.6</v>
      </c>
      <c r="F34" s="89">
        <f>Ведомственная!I36</f>
        <v>7560.8</v>
      </c>
    </row>
    <row r="35" spans="1:6" ht="30" hidden="1">
      <c r="A35" s="13"/>
      <c r="B35" s="29" t="s">
        <v>103</v>
      </c>
      <c r="C35" s="16" t="s">
        <v>24</v>
      </c>
      <c r="D35" s="89">
        <f>Ведомственная!G37</f>
        <v>257</v>
      </c>
      <c r="E35" s="89">
        <f>Ведомственная!H37</f>
        <v>248</v>
      </c>
      <c r="F35" s="89">
        <f>Ведомственная!I37</f>
        <v>266</v>
      </c>
    </row>
    <row r="36" spans="1:6" ht="15.75" hidden="1">
      <c r="A36" s="13"/>
      <c r="B36" s="17" t="s">
        <v>115</v>
      </c>
      <c r="C36" s="16" t="s">
        <v>24</v>
      </c>
      <c r="D36" s="89" t="e">
        <f>Ведомственная!#REF!</f>
        <v>#REF!</v>
      </c>
      <c r="E36" s="89" t="e">
        <f>Ведомственная!#REF!</f>
        <v>#REF!</v>
      </c>
      <c r="F36" s="89" t="e">
        <f>Ведомственная!#REF!</f>
        <v>#REF!</v>
      </c>
    </row>
    <row r="37" spans="1:6" ht="80.25" customHeight="1" hidden="1">
      <c r="A37" s="13" t="s">
        <v>156</v>
      </c>
      <c r="B37" s="19" t="s">
        <v>151</v>
      </c>
      <c r="C37" s="16" t="s">
        <v>24</v>
      </c>
      <c r="D37" s="89">
        <f>D38+D39</f>
        <v>3896.6</v>
      </c>
      <c r="E37" s="89">
        <f>E38+E39</f>
        <v>4058.7</v>
      </c>
      <c r="F37" s="89">
        <f>F38+F39</f>
        <v>4220.8</v>
      </c>
    </row>
    <row r="38" spans="1:6" ht="45" hidden="1">
      <c r="A38" s="13"/>
      <c r="B38" s="15" t="s">
        <v>110</v>
      </c>
      <c r="C38" s="16" t="s">
        <v>24</v>
      </c>
      <c r="D38" s="89">
        <f>Ведомственная!G40</f>
        <v>3646.4</v>
      </c>
      <c r="E38" s="89">
        <f>Ведомственная!H40</f>
        <v>3797.1</v>
      </c>
      <c r="F38" s="89">
        <f>Ведомственная!I40</f>
        <v>3949.6</v>
      </c>
    </row>
    <row r="39" spans="1:6" ht="30" hidden="1">
      <c r="A39" s="13"/>
      <c r="B39" s="18" t="s">
        <v>145</v>
      </c>
      <c r="C39" s="16" t="s">
        <v>24</v>
      </c>
      <c r="D39" s="89">
        <f>Ведомственная!G41</f>
        <v>250.2</v>
      </c>
      <c r="E39" s="89">
        <f>Ведомственная!H41</f>
        <v>261.6</v>
      </c>
      <c r="F39" s="89">
        <f>Ведомственная!I41</f>
        <v>271.2</v>
      </c>
    </row>
    <row r="40" spans="1:6" ht="60.75" customHeight="1" hidden="1">
      <c r="A40" s="13" t="s">
        <v>157</v>
      </c>
      <c r="B40" s="17" t="s">
        <v>150</v>
      </c>
      <c r="C40" s="16" t="s">
        <v>24</v>
      </c>
      <c r="D40" s="89" t="e">
        <f>D41</f>
        <v>#REF!</v>
      </c>
      <c r="E40" s="89" t="e">
        <f>E41</f>
        <v>#REF!</v>
      </c>
      <c r="F40" s="89" t="e">
        <f>F41</f>
        <v>#REF!</v>
      </c>
    </row>
    <row r="41" spans="1:6" ht="15.75" hidden="1">
      <c r="A41" s="13"/>
      <c r="B41" s="32" t="s">
        <v>111</v>
      </c>
      <c r="C41" s="16" t="s">
        <v>24</v>
      </c>
      <c r="D41" s="89" t="e">
        <f>Ведомственная!#REF!</f>
        <v>#REF!</v>
      </c>
      <c r="E41" s="89" t="e">
        <f>Ведомственная!#REF!</f>
        <v>#REF!</v>
      </c>
      <c r="F41" s="89" t="e">
        <f>Ведомственная!#REF!</f>
        <v>#REF!</v>
      </c>
    </row>
    <row r="42" spans="1:6" ht="15.75" hidden="1">
      <c r="A42" s="21"/>
      <c r="B42" s="17" t="s">
        <v>117</v>
      </c>
      <c r="C42" s="25" t="s">
        <v>102</v>
      </c>
      <c r="D42" s="91" t="e">
        <f>D43+D44</f>
        <v>#REF!</v>
      </c>
      <c r="E42" s="91" t="e">
        <f>E43+E44</f>
        <v>#REF!</v>
      </c>
      <c r="F42" s="91" t="e">
        <f>F43+F44</f>
        <v>#REF!</v>
      </c>
    </row>
    <row r="43" spans="1:6" ht="45" hidden="1">
      <c r="A43" s="21"/>
      <c r="B43" s="15" t="s">
        <v>110</v>
      </c>
      <c r="C43" s="25" t="s">
        <v>102</v>
      </c>
      <c r="D43" s="91" t="e">
        <f>Ведомственная!#REF!</f>
        <v>#REF!</v>
      </c>
      <c r="E43" s="91" t="e">
        <f>Ведомственная!#REF!</f>
        <v>#REF!</v>
      </c>
      <c r="F43" s="91" t="e">
        <f>Ведомственная!#REF!</f>
        <v>#REF!</v>
      </c>
    </row>
    <row r="44" spans="1:6" ht="15.75" hidden="1">
      <c r="A44" s="21"/>
      <c r="B44" s="17" t="s">
        <v>115</v>
      </c>
      <c r="C44" s="25" t="s">
        <v>102</v>
      </c>
      <c r="D44" s="91" t="e">
        <f>Ведомственная!#REF!</f>
        <v>#REF!</v>
      </c>
      <c r="E44" s="91" t="e">
        <f>Ведомственная!#REF!</f>
        <v>#REF!</v>
      </c>
      <c r="F44" s="91" t="e">
        <f>Ведомственная!#REF!</f>
        <v>#REF!</v>
      </c>
    </row>
    <row r="45" spans="1:6" s="48" customFormat="1" ht="15.75">
      <c r="A45" s="13" t="s">
        <v>156</v>
      </c>
      <c r="B45" s="15" t="s">
        <v>276</v>
      </c>
      <c r="C45" s="16" t="s">
        <v>102</v>
      </c>
      <c r="D45" s="89">
        <f>'Разделы, подразделы, ЦС, группы'!F40</f>
        <v>6320.3</v>
      </c>
      <c r="E45" s="89">
        <v>0</v>
      </c>
      <c r="F45" s="89">
        <v>0</v>
      </c>
    </row>
    <row r="46" spans="1:6" ht="15.75">
      <c r="A46" s="13" t="s">
        <v>157</v>
      </c>
      <c r="B46" s="15" t="s">
        <v>93</v>
      </c>
      <c r="C46" s="16" t="s">
        <v>97</v>
      </c>
      <c r="D46" s="89">
        <f>'Разделы, подразделы, ЦС, группы'!F43</f>
        <v>20</v>
      </c>
      <c r="E46" s="89">
        <f>'Разделы, подразделы, ЦС, группы'!G43</f>
        <v>20</v>
      </c>
      <c r="F46" s="89">
        <f>'Разделы, подразделы, ЦС, группы'!H43</f>
        <v>20</v>
      </c>
    </row>
    <row r="47" spans="1:6" ht="21" customHeight="1" hidden="1">
      <c r="A47" s="13"/>
      <c r="B47" s="15" t="s">
        <v>94</v>
      </c>
      <c r="C47" s="16" t="s">
        <v>97</v>
      </c>
      <c r="D47" s="89">
        <f>D48</f>
        <v>20</v>
      </c>
      <c r="E47" s="89">
        <f>E48</f>
        <v>20</v>
      </c>
      <c r="F47" s="89">
        <f>F48</f>
        <v>20</v>
      </c>
    </row>
    <row r="48" spans="1:6" ht="15.75" customHeight="1" hidden="1">
      <c r="A48" s="13"/>
      <c r="B48" s="17" t="s">
        <v>115</v>
      </c>
      <c r="C48" s="16" t="s">
        <v>97</v>
      </c>
      <c r="D48" s="89">
        <f>Ведомственная!G47</f>
        <v>20</v>
      </c>
      <c r="E48" s="89">
        <f>Ведомственная!H47</f>
        <v>20</v>
      </c>
      <c r="F48" s="89">
        <f>Ведомственная!I47</f>
        <v>20</v>
      </c>
    </row>
    <row r="49" spans="1:6" ht="15.75">
      <c r="A49" s="13" t="s">
        <v>158</v>
      </c>
      <c r="B49" s="22" t="s">
        <v>18</v>
      </c>
      <c r="C49" s="16" t="s">
        <v>78</v>
      </c>
      <c r="D49" s="89">
        <f>'Разделы, подразделы, ЦС, группы'!F46</f>
        <v>1110.2</v>
      </c>
      <c r="E49" s="89">
        <f>'Разделы, подразделы, ЦС, группы'!G46</f>
        <v>1110.6</v>
      </c>
      <c r="F49" s="89">
        <f>'Разделы, подразделы, ЦС, группы'!H46</f>
        <v>1111</v>
      </c>
    </row>
    <row r="50" spans="1:6" ht="45" hidden="1">
      <c r="A50" s="13" t="s">
        <v>165</v>
      </c>
      <c r="B50" s="29" t="s">
        <v>106</v>
      </c>
      <c r="C50" s="11" t="s">
        <v>78</v>
      </c>
      <c r="D50" s="88" t="e">
        <f>D51+D52+D53</f>
        <v>#REF!</v>
      </c>
      <c r="E50" s="88" t="e">
        <f>E51+E52+E53</f>
        <v>#REF!</v>
      </c>
      <c r="F50" s="88" t="e">
        <f>F51+F52+F53</f>
        <v>#REF!</v>
      </c>
    </row>
    <row r="51" spans="1:6" ht="45" hidden="1">
      <c r="A51" s="9"/>
      <c r="B51" s="15" t="s">
        <v>110</v>
      </c>
      <c r="C51" s="16" t="s">
        <v>78</v>
      </c>
      <c r="D51" s="89">
        <f>Ведомственная!G95</f>
        <v>3431.5</v>
      </c>
      <c r="E51" s="89">
        <f>Ведомственная!H95</f>
        <v>3431.5</v>
      </c>
      <c r="F51" s="89">
        <f>Ведомственная!I95</f>
        <v>3431.5</v>
      </c>
    </row>
    <row r="52" spans="1:6" ht="15.75" hidden="1">
      <c r="A52" s="9"/>
      <c r="B52" s="32" t="s">
        <v>111</v>
      </c>
      <c r="C52" s="16" t="s">
        <v>78</v>
      </c>
      <c r="D52" s="89">
        <f>Ведомственная!G96</f>
        <v>3381.5</v>
      </c>
      <c r="E52" s="89">
        <f>Ведомственная!H96</f>
        <v>3381.5</v>
      </c>
      <c r="F52" s="89">
        <f>Ведомственная!I96</f>
        <v>3381.5</v>
      </c>
    </row>
    <row r="53" spans="1:6" ht="15.75" hidden="1">
      <c r="A53" s="9"/>
      <c r="B53" s="17" t="s">
        <v>115</v>
      </c>
      <c r="C53" s="16" t="s">
        <v>78</v>
      </c>
      <c r="D53" s="89" t="e">
        <f>Ведомственная!#REF!</f>
        <v>#REF!</v>
      </c>
      <c r="E53" s="89" t="e">
        <f>Ведомственная!#REF!</f>
        <v>#REF!</v>
      </c>
      <c r="F53" s="89" t="e">
        <f>Ведомственная!#REF!</f>
        <v>#REF!</v>
      </c>
    </row>
    <row r="54" spans="1:6" ht="15.75" hidden="1">
      <c r="A54" s="21" t="s">
        <v>159</v>
      </c>
      <c r="B54" s="15" t="s">
        <v>88</v>
      </c>
      <c r="C54" s="16" t="s">
        <v>78</v>
      </c>
      <c r="D54" s="88">
        <f>D55</f>
        <v>525</v>
      </c>
      <c r="E54" s="88">
        <f>E55</f>
        <v>525</v>
      </c>
      <c r="F54" s="88">
        <f>F55</f>
        <v>525</v>
      </c>
    </row>
    <row r="55" spans="1:6" ht="15.75" hidden="1">
      <c r="A55" s="21"/>
      <c r="B55" s="32" t="s">
        <v>111</v>
      </c>
      <c r="C55" s="16" t="s">
        <v>78</v>
      </c>
      <c r="D55" s="89">
        <f>Ведомственная!G52</f>
        <v>525</v>
      </c>
      <c r="E55" s="89">
        <f>Ведомственная!H52</f>
        <v>525</v>
      </c>
      <c r="F55" s="89">
        <f>Ведомственная!I52</f>
        <v>525</v>
      </c>
    </row>
    <row r="56" spans="1:6" ht="30" hidden="1">
      <c r="A56" s="21" t="s">
        <v>160</v>
      </c>
      <c r="B56" s="28" t="s">
        <v>107</v>
      </c>
      <c r="C56" s="25" t="s">
        <v>78</v>
      </c>
      <c r="D56" s="88" t="e">
        <f>D57+D58+D59</f>
        <v>#REF!</v>
      </c>
      <c r="E56" s="88" t="e">
        <f>E57+E58+E59</f>
        <v>#REF!</v>
      </c>
      <c r="F56" s="88" t="e">
        <f>F57+F58+F59</f>
        <v>#REF!</v>
      </c>
    </row>
    <row r="57" spans="1:6" ht="45" hidden="1">
      <c r="A57" s="24"/>
      <c r="B57" s="15" t="s">
        <v>110</v>
      </c>
      <c r="C57" s="25" t="s">
        <v>78</v>
      </c>
      <c r="D57" s="89">
        <f>Ведомственная!G108</f>
        <v>5817.6</v>
      </c>
      <c r="E57" s="89">
        <f>Ведомственная!H108</f>
        <v>5817.6</v>
      </c>
      <c r="F57" s="89">
        <f>Ведомственная!I108</f>
        <v>5817.6</v>
      </c>
    </row>
    <row r="58" spans="1:6" ht="15.75" hidden="1">
      <c r="A58" s="24"/>
      <c r="B58" s="32" t="s">
        <v>111</v>
      </c>
      <c r="C58" s="25" t="s">
        <v>78</v>
      </c>
      <c r="D58" s="89">
        <f>Ведомственная!G109</f>
        <v>5767.6</v>
      </c>
      <c r="E58" s="89">
        <f>Ведомственная!H109</f>
        <v>5767.6</v>
      </c>
      <c r="F58" s="89">
        <f>Ведомственная!I109</f>
        <v>5767.6</v>
      </c>
    </row>
    <row r="59" spans="1:6" ht="15.75" hidden="1">
      <c r="A59" s="24"/>
      <c r="B59" s="17" t="s">
        <v>115</v>
      </c>
      <c r="C59" s="25" t="s">
        <v>78</v>
      </c>
      <c r="D59" s="89" t="e">
        <f>Ведомственная!#REF!</f>
        <v>#REF!</v>
      </c>
      <c r="E59" s="89" t="e">
        <f>Ведомственная!#REF!</f>
        <v>#REF!</v>
      </c>
      <c r="F59" s="89" t="e">
        <f>Ведомственная!#REF!</f>
        <v>#REF!</v>
      </c>
    </row>
    <row r="60" spans="1:6" ht="30" hidden="1">
      <c r="A60" s="21" t="s">
        <v>161</v>
      </c>
      <c r="B60" s="29" t="s">
        <v>181</v>
      </c>
      <c r="C60" s="25" t="s">
        <v>78</v>
      </c>
      <c r="D60" s="88">
        <f>D61</f>
        <v>576</v>
      </c>
      <c r="E60" s="88">
        <f>E61</f>
        <v>576</v>
      </c>
      <c r="F60" s="88">
        <f>F61</f>
        <v>576</v>
      </c>
    </row>
    <row r="61" spans="1:6" ht="15.75" hidden="1">
      <c r="A61" s="24"/>
      <c r="B61" s="32" t="s">
        <v>111</v>
      </c>
      <c r="C61" s="25" t="s">
        <v>78</v>
      </c>
      <c r="D61" s="89">
        <f>Ведомственная!G54</f>
        <v>576</v>
      </c>
      <c r="E61" s="89">
        <f>Ведомственная!H54</f>
        <v>576</v>
      </c>
      <c r="F61" s="89">
        <f>Ведомственная!I54</f>
        <v>576</v>
      </c>
    </row>
    <row r="62" spans="1:6" ht="15.75">
      <c r="A62" s="9" t="s">
        <v>21</v>
      </c>
      <c r="B62" s="10" t="s">
        <v>30</v>
      </c>
      <c r="C62" s="11" t="s">
        <v>31</v>
      </c>
      <c r="D62" s="88">
        <f>D63+D66</f>
        <v>1050</v>
      </c>
      <c r="E62" s="88">
        <f>E63+E66</f>
        <v>1050</v>
      </c>
      <c r="F62" s="88">
        <f>F63+F66</f>
        <v>1050</v>
      </c>
    </row>
    <row r="63" spans="1:6" ht="30">
      <c r="A63" s="13" t="s">
        <v>23</v>
      </c>
      <c r="B63" s="22" t="s">
        <v>216</v>
      </c>
      <c r="C63" s="16" t="s">
        <v>217</v>
      </c>
      <c r="D63" s="89">
        <f>'Разделы, подразделы, ЦС, группы'!F54</f>
        <v>300</v>
      </c>
      <c r="E63" s="89">
        <f>'Разделы, подразделы, ЦС, группы'!G54</f>
        <v>300</v>
      </c>
      <c r="F63" s="89">
        <f>'Разделы, подразделы, ЦС, группы'!H54</f>
        <v>300</v>
      </c>
    </row>
    <row r="64" spans="1:6" ht="60" hidden="1">
      <c r="A64" s="13" t="s">
        <v>25</v>
      </c>
      <c r="B64" s="15" t="s">
        <v>180</v>
      </c>
      <c r="C64" s="16" t="s">
        <v>33</v>
      </c>
      <c r="D64" s="89">
        <f>D65</f>
        <v>300</v>
      </c>
      <c r="E64" s="89">
        <f>E65</f>
        <v>300</v>
      </c>
      <c r="F64" s="89">
        <f>F65</f>
        <v>300</v>
      </c>
    </row>
    <row r="65" spans="1:6" ht="15.75" hidden="1">
      <c r="A65" s="13"/>
      <c r="B65" s="32" t="s">
        <v>111</v>
      </c>
      <c r="C65" s="16" t="s">
        <v>33</v>
      </c>
      <c r="D65" s="89">
        <f>Ведомственная!G58</f>
        <v>300</v>
      </c>
      <c r="E65" s="89">
        <f>Ведомственная!H58</f>
        <v>300</v>
      </c>
      <c r="F65" s="89">
        <f>Ведомственная!I58</f>
        <v>300</v>
      </c>
    </row>
    <row r="66" spans="1:6" ht="28.5" customHeight="1">
      <c r="A66" s="13" t="s">
        <v>122</v>
      </c>
      <c r="B66" s="15" t="s">
        <v>48</v>
      </c>
      <c r="C66" s="16" t="s">
        <v>47</v>
      </c>
      <c r="D66" s="89">
        <f>'Разделы, подразделы, ЦС, группы'!F57</f>
        <v>750</v>
      </c>
      <c r="E66" s="89">
        <f>'Разделы, подразделы, ЦС, группы'!G57</f>
        <v>750</v>
      </c>
      <c r="F66" s="89">
        <f>'Разделы, подразделы, ЦС, группы'!H57</f>
        <v>750</v>
      </c>
    </row>
    <row r="67" spans="1:6" ht="45" hidden="1">
      <c r="A67" s="13" t="s">
        <v>123</v>
      </c>
      <c r="B67" s="46" t="s">
        <v>176</v>
      </c>
      <c r="C67" s="16" t="s">
        <v>47</v>
      </c>
      <c r="D67" s="88">
        <f>D68</f>
        <v>150</v>
      </c>
      <c r="E67" s="88">
        <f>E68</f>
        <v>150</v>
      </c>
      <c r="F67" s="88">
        <f>F68</f>
        <v>150</v>
      </c>
    </row>
    <row r="68" spans="1:6" ht="15.75" hidden="1">
      <c r="A68" s="13"/>
      <c r="B68" s="32" t="s">
        <v>111</v>
      </c>
      <c r="C68" s="16" t="s">
        <v>47</v>
      </c>
      <c r="D68" s="89">
        <f>Ведомственная!G61</f>
        <v>150</v>
      </c>
      <c r="E68" s="89">
        <f>Ведомственная!H61</f>
        <v>150</v>
      </c>
      <c r="F68" s="89">
        <f>Ведомственная!I61</f>
        <v>150</v>
      </c>
    </row>
    <row r="69" spans="1:6" ht="30" customHeight="1" hidden="1">
      <c r="A69" s="13" t="s">
        <v>130</v>
      </c>
      <c r="B69" s="46" t="s">
        <v>179</v>
      </c>
      <c r="C69" s="16" t="s">
        <v>47</v>
      </c>
      <c r="D69" s="88">
        <f>D70</f>
        <v>150</v>
      </c>
      <c r="E69" s="88">
        <f>E70</f>
        <v>150</v>
      </c>
      <c r="F69" s="88">
        <f>F70</f>
        <v>150</v>
      </c>
    </row>
    <row r="70" spans="1:6" ht="15.75" hidden="1">
      <c r="A70" s="13"/>
      <c r="B70" s="32" t="s">
        <v>111</v>
      </c>
      <c r="C70" s="16" t="s">
        <v>47</v>
      </c>
      <c r="D70" s="89">
        <f>Ведомственная!G63</f>
        <v>150</v>
      </c>
      <c r="E70" s="89">
        <f>Ведомственная!H63</f>
        <v>150</v>
      </c>
      <c r="F70" s="89">
        <f>Ведомственная!I63</f>
        <v>150</v>
      </c>
    </row>
    <row r="71" spans="1:6" ht="60" hidden="1">
      <c r="A71" s="13" t="s">
        <v>131</v>
      </c>
      <c r="B71" s="15" t="s">
        <v>185</v>
      </c>
      <c r="C71" s="16" t="s">
        <v>47</v>
      </c>
      <c r="D71" s="88">
        <f>D72</f>
        <v>150</v>
      </c>
      <c r="E71" s="88">
        <f>E72</f>
        <v>150</v>
      </c>
      <c r="F71" s="88">
        <f>F72</f>
        <v>150</v>
      </c>
    </row>
    <row r="72" spans="1:6" ht="15.75" hidden="1">
      <c r="A72" s="13"/>
      <c r="B72" s="32" t="s">
        <v>111</v>
      </c>
      <c r="C72" s="16" t="s">
        <v>47</v>
      </c>
      <c r="D72" s="89">
        <f>Ведомственная!G65</f>
        <v>150</v>
      </c>
      <c r="E72" s="89">
        <f>Ведомственная!H65</f>
        <v>150</v>
      </c>
      <c r="F72" s="89">
        <f>Ведомственная!I65</f>
        <v>150</v>
      </c>
    </row>
    <row r="73" spans="1:6" ht="47.25" customHeight="1" hidden="1">
      <c r="A73" s="13" t="s">
        <v>132</v>
      </c>
      <c r="B73" s="22" t="s">
        <v>184</v>
      </c>
      <c r="C73" s="16" t="s">
        <v>47</v>
      </c>
      <c r="D73" s="88">
        <f>D74</f>
        <v>300</v>
      </c>
      <c r="E73" s="88">
        <f>E74</f>
        <v>300</v>
      </c>
      <c r="F73" s="88">
        <f>F74</f>
        <v>300</v>
      </c>
    </row>
    <row r="74" spans="1:6" ht="15.75" hidden="1">
      <c r="A74" s="13"/>
      <c r="B74" s="32" t="s">
        <v>111</v>
      </c>
      <c r="C74" s="16" t="s">
        <v>47</v>
      </c>
      <c r="D74" s="89">
        <f>Ведомственная!G67</f>
        <v>300</v>
      </c>
      <c r="E74" s="89">
        <f>Ведомственная!H67</f>
        <v>300</v>
      </c>
      <c r="F74" s="89">
        <f>Ведомственная!I67</f>
        <v>300</v>
      </c>
    </row>
    <row r="75" spans="1:6" ht="30" hidden="1">
      <c r="A75" s="13" t="s">
        <v>50</v>
      </c>
      <c r="B75" s="70" t="s">
        <v>190</v>
      </c>
      <c r="C75" s="16" t="s">
        <v>189</v>
      </c>
      <c r="D75" s="88" t="e">
        <f>D76</f>
        <v>#REF!</v>
      </c>
      <c r="E75" s="88" t="e">
        <f>E76</f>
        <v>#REF!</v>
      </c>
      <c r="F75" s="88" t="e">
        <f>F76</f>
        <v>#REF!</v>
      </c>
    </row>
    <row r="76" spans="1:6" ht="30" hidden="1">
      <c r="A76" s="13"/>
      <c r="B76" s="18" t="s">
        <v>145</v>
      </c>
      <c r="C76" s="16" t="s">
        <v>189</v>
      </c>
      <c r="D76" s="89" t="e">
        <f>Ведомственная!#REF!</f>
        <v>#REF!</v>
      </c>
      <c r="E76" s="89" t="e">
        <f>Ведомственная!#REF!</f>
        <v>#REF!</v>
      </c>
      <c r="F76" s="89" t="e">
        <f>Ведомственная!#REF!</f>
        <v>#REF!</v>
      </c>
    </row>
    <row r="77" spans="1:6" ht="15.75">
      <c r="A77" s="9" t="s">
        <v>29</v>
      </c>
      <c r="B77" s="97" t="s">
        <v>236</v>
      </c>
      <c r="C77" s="11" t="s">
        <v>237</v>
      </c>
      <c r="D77" s="88">
        <f>D78</f>
        <v>50</v>
      </c>
      <c r="E77" s="88">
        <f>E78</f>
        <v>50</v>
      </c>
      <c r="F77" s="88">
        <f>F78</f>
        <v>50</v>
      </c>
    </row>
    <row r="78" spans="1:6" ht="15.75">
      <c r="A78" s="13" t="s">
        <v>32</v>
      </c>
      <c r="B78" s="18" t="s">
        <v>238</v>
      </c>
      <c r="C78" s="16" t="s">
        <v>239</v>
      </c>
      <c r="D78" s="89">
        <f>'Разделы, подразделы, ЦС, группы'!F67</f>
        <v>50</v>
      </c>
      <c r="E78" s="89">
        <f>'Разделы, подразделы, ЦС, группы'!G67</f>
        <v>50</v>
      </c>
      <c r="F78" s="89">
        <f>'Разделы, подразделы, ЦС, группы'!H67</f>
        <v>50</v>
      </c>
    </row>
    <row r="79" spans="1:6" ht="15.75">
      <c r="A79" s="9" t="s">
        <v>35</v>
      </c>
      <c r="B79" s="10" t="s">
        <v>54</v>
      </c>
      <c r="C79" s="11" t="s">
        <v>53</v>
      </c>
      <c r="D79" s="88">
        <f>D80</f>
        <v>28150.3</v>
      </c>
      <c r="E79" s="88">
        <f>E80</f>
        <v>10691.7</v>
      </c>
      <c r="F79" s="88">
        <f>F80</f>
        <v>6923.300000000001</v>
      </c>
    </row>
    <row r="80" spans="1:6" ht="15.75">
      <c r="A80" s="13" t="s">
        <v>36</v>
      </c>
      <c r="B80" s="15" t="s">
        <v>63</v>
      </c>
      <c r="C80" s="16" t="s">
        <v>64</v>
      </c>
      <c r="D80" s="89">
        <f>'Разделы, подразделы, ЦС, группы'!F71</f>
        <v>28150.3</v>
      </c>
      <c r="E80" s="89">
        <f>'Разделы, подразделы, ЦС, группы'!G71</f>
        <v>10691.7</v>
      </c>
      <c r="F80" s="89">
        <f>'Разделы, подразделы, ЦС, группы'!H71</f>
        <v>6923.300000000001</v>
      </c>
    </row>
    <row r="81" spans="1:6" ht="15.75" hidden="1">
      <c r="A81" s="13"/>
      <c r="B81" s="26" t="s">
        <v>91</v>
      </c>
      <c r="C81" s="16" t="s">
        <v>64</v>
      </c>
      <c r="D81" s="88" t="e">
        <f>D82+D84</f>
        <v>#REF!</v>
      </c>
      <c r="E81" s="88" t="e">
        <f>E82+E84</f>
        <v>#REF!</v>
      </c>
      <c r="F81" s="88" t="e">
        <f>F82+F84</f>
        <v>#REF!</v>
      </c>
    </row>
    <row r="82" spans="1:6" ht="30" hidden="1">
      <c r="A82" s="13" t="s">
        <v>34</v>
      </c>
      <c r="B82" s="15" t="s">
        <v>124</v>
      </c>
      <c r="C82" s="16" t="s">
        <v>64</v>
      </c>
      <c r="D82" s="88">
        <f>D83</f>
        <v>8729.2</v>
      </c>
      <c r="E82" s="88">
        <f>E83</f>
        <v>10691.7</v>
      </c>
      <c r="F82" s="88">
        <f>F83</f>
        <v>6923.300000000001</v>
      </c>
    </row>
    <row r="83" spans="1:6" ht="15.75" hidden="1">
      <c r="A83" s="13"/>
      <c r="B83" s="32" t="s">
        <v>111</v>
      </c>
      <c r="C83" s="16" t="s">
        <v>64</v>
      </c>
      <c r="D83" s="89">
        <f>Ведомственная!G76</f>
        <v>8729.2</v>
      </c>
      <c r="E83" s="89">
        <f>Ведомственная!H76</f>
        <v>10691.7</v>
      </c>
      <c r="F83" s="89">
        <f>Ведомственная!I76</f>
        <v>6923.300000000001</v>
      </c>
    </row>
    <row r="84" spans="1:6" ht="30" hidden="1">
      <c r="A84" s="21" t="s">
        <v>162</v>
      </c>
      <c r="B84" s="15" t="s">
        <v>133</v>
      </c>
      <c r="C84" s="25" t="s">
        <v>64</v>
      </c>
      <c r="D84" s="88" t="e">
        <f>D85+D87</f>
        <v>#REF!</v>
      </c>
      <c r="E84" s="88" t="e">
        <f>E85+E87</f>
        <v>#REF!</v>
      </c>
      <c r="F84" s="88" t="e">
        <f>F85+F87</f>
        <v>#REF!</v>
      </c>
    </row>
    <row r="85" spans="1:6" ht="30" hidden="1">
      <c r="A85" s="30" t="s">
        <v>163</v>
      </c>
      <c r="B85" s="39" t="s">
        <v>134</v>
      </c>
      <c r="C85" s="25" t="s">
        <v>64</v>
      </c>
      <c r="D85" s="89" t="e">
        <f>D86</f>
        <v>#REF!</v>
      </c>
      <c r="E85" s="89" t="e">
        <f>E86</f>
        <v>#REF!</v>
      </c>
      <c r="F85" s="89" t="e">
        <f>F86</f>
        <v>#REF!</v>
      </c>
    </row>
    <row r="86" spans="1:6" ht="15.75" hidden="1">
      <c r="A86" s="30"/>
      <c r="B86" s="32" t="s">
        <v>111</v>
      </c>
      <c r="C86" s="25" t="s">
        <v>64</v>
      </c>
      <c r="D86" s="91" t="e">
        <f>Ведомственная!#REF!</f>
        <v>#REF!</v>
      </c>
      <c r="E86" s="91" t="e">
        <f>Ведомственная!#REF!</f>
        <v>#REF!</v>
      </c>
      <c r="F86" s="91" t="e">
        <f>Ведомственная!#REF!</f>
        <v>#REF!</v>
      </c>
    </row>
    <row r="87" spans="1:6" ht="46.5" customHeight="1" hidden="1">
      <c r="A87" s="30" t="s">
        <v>164</v>
      </c>
      <c r="B87" s="29" t="s">
        <v>147</v>
      </c>
      <c r="C87" s="25" t="s">
        <v>64</v>
      </c>
      <c r="D87" s="89" t="e">
        <f>D88</f>
        <v>#REF!</v>
      </c>
      <c r="E87" s="89" t="e">
        <f>E88</f>
        <v>#REF!</v>
      </c>
      <c r="F87" s="89" t="e">
        <f>F88</f>
        <v>#REF!</v>
      </c>
    </row>
    <row r="88" spans="1:6" ht="15.75" hidden="1">
      <c r="A88" s="30"/>
      <c r="B88" s="31" t="s">
        <v>111</v>
      </c>
      <c r="C88" s="25" t="s">
        <v>64</v>
      </c>
      <c r="D88" s="89" t="e">
        <f>Ведомственная!#REF!</f>
        <v>#REF!</v>
      </c>
      <c r="E88" s="89" t="e">
        <f>Ведомственная!#REF!</f>
        <v>#REF!</v>
      </c>
      <c r="F88" s="89" t="e">
        <f>Ведомственная!#REF!</f>
        <v>#REF!</v>
      </c>
    </row>
    <row r="89" spans="1:6" ht="15.75">
      <c r="A89" s="9" t="s">
        <v>37</v>
      </c>
      <c r="B89" s="26" t="s">
        <v>77</v>
      </c>
      <c r="C89" s="11" t="s">
        <v>73</v>
      </c>
      <c r="D89" s="88">
        <f>D90</f>
        <v>300</v>
      </c>
      <c r="E89" s="88">
        <f aca="true" t="shared" si="0" ref="E89:F91">E90</f>
        <v>300</v>
      </c>
      <c r="F89" s="88">
        <f t="shared" si="0"/>
        <v>300</v>
      </c>
    </row>
    <row r="90" spans="1:6" ht="15.75">
      <c r="A90" s="13" t="s">
        <v>38</v>
      </c>
      <c r="B90" s="15" t="s">
        <v>76</v>
      </c>
      <c r="C90" s="16" t="s">
        <v>74</v>
      </c>
      <c r="D90" s="89">
        <f>D91</f>
        <v>300</v>
      </c>
      <c r="E90" s="89">
        <f t="shared" si="0"/>
        <v>300</v>
      </c>
      <c r="F90" s="89">
        <f t="shared" si="0"/>
        <v>300</v>
      </c>
    </row>
    <row r="91" spans="1:6" ht="30" hidden="1">
      <c r="A91" s="13" t="s">
        <v>79</v>
      </c>
      <c r="B91" s="15" t="s">
        <v>90</v>
      </c>
      <c r="C91" s="16" t="s">
        <v>74</v>
      </c>
      <c r="D91" s="89">
        <f>D92</f>
        <v>300</v>
      </c>
      <c r="E91" s="89">
        <f t="shared" si="0"/>
        <v>300</v>
      </c>
      <c r="F91" s="89">
        <f t="shared" si="0"/>
        <v>300</v>
      </c>
    </row>
    <row r="92" spans="1:6" ht="15.75" hidden="1">
      <c r="A92" s="9"/>
      <c r="B92" s="32" t="s">
        <v>111</v>
      </c>
      <c r="C92" s="16" t="s">
        <v>74</v>
      </c>
      <c r="D92" s="89">
        <f>Ведомственная!G88</f>
        <v>300</v>
      </c>
      <c r="E92" s="89">
        <f>Ведомственная!H88</f>
        <v>300</v>
      </c>
      <c r="F92" s="89">
        <f>Ведомственная!I88</f>
        <v>300</v>
      </c>
    </row>
    <row r="93" spans="1:6" ht="15.75">
      <c r="A93" s="9" t="s">
        <v>56</v>
      </c>
      <c r="B93" s="10" t="s">
        <v>61</v>
      </c>
      <c r="C93" s="11" t="s">
        <v>62</v>
      </c>
      <c r="D93" s="88">
        <f>D94+D95</f>
        <v>5061.5</v>
      </c>
      <c r="E93" s="88">
        <f>E94+E95</f>
        <v>4061.5</v>
      </c>
      <c r="F93" s="88">
        <f>F94+F95</f>
        <v>4061.5</v>
      </c>
    </row>
    <row r="94" spans="1:6" ht="15.75">
      <c r="A94" s="13" t="s">
        <v>57</v>
      </c>
      <c r="B94" s="29" t="s">
        <v>240</v>
      </c>
      <c r="C94" s="16" t="s">
        <v>98</v>
      </c>
      <c r="D94" s="89">
        <f>'Разделы, подразделы, ЦС, группы'!F89</f>
        <v>30</v>
      </c>
      <c r="E94" s="89">
        <f>'Разделы, подразделы, ЦС, группы'!G89</f>
        <v>30</v>
      </c>
      <c r="F94" s="89">
        <f>'Разделы, подразделы, ЦС, группы'!H89</f>
        <v>30</v>
      </c>
    </row>
    <row r="95" spans="1:6" ht="15.75">
      <c r="A95" s="13" t="s">
        <v>192</v>
      </c>
      <c r="B95" s="22" t="s">
        <v>101</v>
      </c>
      <c r="C95" s="16" t="s">
        <v>100</v>
      </c>
      <c r="D95" s="89">
        <f>'Разделы, подразделы, ЦС, группы'!F92</f>
        <v>5031.5</v>
      </c>
      <c r="E95" s="89">
        <f>'Разделы, подразделы, ЦС, группы'!G92</f>
        <v>4031.5</v>
      </c>
      <c r="F95" s="89">
        <f>'Разделы, подразделы, ЦС, группы'!H92</f>
        <v>4031.5</v>
      </c>
    </row>
    <row r="96" spans="1:6" ht="45" hidden="1">
      <c r="A96" s="13" t="s">
        <v>166</v>
      </c>
      <c r="B96" s="47" t="s">
        <v>175</v>
      </c>
      <c r="C96" s="11" t="s">
        <v>100</v>
      </c>
      <c r="D96" s="88">
        <f>D97</f>
        <v>300</v>
      </c>
      <c r="E96" s="88">
        <f>E97</f>
        <v>300</v>
      </c>
      <c r="F96" s="88">
        <f>F97</f>
        <v>300</v>
      </c>
    </row>
    <row r="97" spans="1:6" ht="15.75" hidden="1">
      <c r="A97" s="9"/>
      <c r="B97" s="32" t="s">
        <v>111</v>
      </c>
      <c r="C97" s="11" t="s">
        <v>100</v>
      </c>
      <c r="D97" s="89">
        <f>Ведомственная!G99</f>
        <v>300</v>
      </c>
      <c r="E97" s="89">
        <f>Ведомственная!H99</f>
        <v>300</v>
      </c>
      <c r="F97" s="89">
        <f>Ведомственная!I99</f>
        <v>300</v>
      </c>
    </row>
    <row r="98" spans="1:6" ht="30" hidden="1">
      <c r="A98" s="13" t="s">
        <v>173</v>
      </c>
      <c r="B98" s="22" t="s">
        <v>183</v>
      </c>
      <c r="C98" s="16" t="s">
        <v>100</v>
      </c>
      <c r="D98" s="88">
        <f>D99</f>
        <v>1300</v>
      </c>
      <c r="E98" s="88">
        <f>E99</f>
        <v>300</v>
      </c>
      <c r="F98" s="88">
        <f>F99</f>
        <v>300</v>
      </c>
    </row>
    <row r="99" spans="1:6" ht="15.75" hidden="1">
      <c r="A99" s="13"/>
      <c r="B99" s="32" t="s">
        <v>111</v>
      </c>
      <c r="C99" s="16" t="s">
        <v>100</v>
      </c>
      <c r="D99" s="89">
        <f>Ведомственная!G101</f>
        <v>1300</v>
      </c>
      <c r="E99" s="89">
        <f>Ведомственная!H101</f>
        <v>300</v>
      </c>
      <c r="F99" s="89">
        <f>Ведомственная!I101</f>
        <v>300</v>
      </c>
    </row>
    <row r="100" spans="1:6" ht="15.75">
      <c r="A100" s="9" t="s">
        <v>67</v>
      </c>
      <c r="B100" s="10" t="s">
        <v>83</v>
      </c>
      <c r="C100" s="11" t="s">
        <v>39</v>
      </c>
      <c r="D100" s="88">
        <f>D101+D104</f>
        <v>13917.6</v>
      </c>
      <c r="E100" s="88">
        <f>E101+E104</f>
        <v>13917.6</v>
      </c>
      <c r="F100" s="88">
        <f>F101+F104</f>
        <v>13917.6</v>
      </c>
    </row>
    <row r="101" spans="1:6" ht="15.75">
      <c r="A101" s="21" t="s">
        <v>68</v>
      </c>
      <c r="B101" s="22" t="s">
        <v>58</v>
      </c>
      <c r="C101" s="16" t="s">
        <v>55</v>
      </c>
      <c r="D101" s="89">
        <f aca="true" t="shared" si="1" ref="D101:F102">D102</f>
        <v>8100</v>
      </c>
      <c r="E101" s="89">
        <f t="shared" si="1"/>
        <v>8100</v>
      </c>
      <c r="F101" s="89">
        <f t="shared" si="1"/>
        <v>8100</v>
      </c>
    </row>
    <row r="102" spans="1:6" ht="45" hidden="1">
      <c r="A102" s="21" t="s">
        <v>125</v>
      </c>
      <c r="B102" s="15" t="s">
        <v>182</v>
      </c>
      <c r="C102" s="11" t="s">
        <v>55</v>
      </c>
      <c r="D102" s="88">
        <f t="shared" si="1"/>
        <v>8100</v>
      </c>
      <c r="E102" s="88">
        <f t="shared" si="1"/>
        <v>8100</v>
      </c>
      <c r="F102" s="88">
        <f t="shared" si="1"/>
        <v>8100</v>
      </c>
    </row>
    <row r="103" spans="1:6" ht="15.75" hidden="1">
      <c r="A103" s="21"/>
      <c r="B103" s="32" t="s">
        <v>111</v>
      </c>
      <c r="C103" s="16" t="s">
        <v>55</v>
      </c>
      <c r="D103" s="89">
        <f>Ведомственная!G105</f>
        <v>8100</v>
      </c>
      <c r="E103" s="89">
        <f>Ведомственная!H105</f>
        <v>8100</v>
      </c>
      <c r="F103" s="89">
        <f>Ведомственная!I105</f>
        <v>8100</v>
      </c>
    </row>
    <row r="104" spans="1:6" ht="15.75">
      <c r="A104" s="21" t="s">
        <v>188</v>
      </c>
      <c r="B104" s="32" t="s">
        <v>209</v>
      </c>
      <c r="C104" s="16" t="s">
        <v>211</v>
      </c>
      <c r="D104" s="89">
        <f>'Разделы, подразделы, ЦС, группы'!F105</f>
        <v>5817.6</v>
      </c>
      <c r="E104" s="89">
        <f>'Разделы, подразделы, ЦС, группы'!G105</f>
        <v>5817.6</v>
      </c>
      <c r="F104" s="89">
        <f>'Разделы, подразделы, ЦС, группы'!H105</f>
        <v>5817.6</v>
      </c>
    </row>
    <row r="105" spans="1:6" s="48" customFormat="1" ht="15.75">
      <c r="A105" s="9" t="s">
        <v>65</v>
      </c>
      <c r="B105" s="10" t="s">
        <v>41</v>
      </c>
      <c r="C105" s="11" t="s">
        <v>42</v>
      </c>
      <c r="D105" s="88">
        <f>D109+D106+D110</f>
        <v>13342.799999999997</v>
      </c>
      <c r="E105" s="88">
        <f>E109+E106+E110</f>
        <v>13895.9</v>
      </c>
      <c r="F105" s="88">
        <f>F109+F106+F110</f>
        <v>14450.4</v>
      </c>
    </row>
    <row r="106" spans="1:6" s="48" customFormat="1" ht="15.75">
      <c r="A106" s="13" t="s">
        <v>59</v>
      </c>
      <c r="B106" s="22" t="s">
        <v>178</v>
      </c>
      <c r="C106" s="16" t="s">
        <v>177</v>
      </c>
      <c r="D106" s="89">
        <f>'Разделы, подразделы, ЦС, группы'!F111</f>
        <v>435.8</v>
      </c>
      <c r="E106" s="89">
        <f>'Разделы, подразделы, ЦС, группы'!G111</f>
        <v>453.2</v>
      </c>
      <c r="F106" s="89">
        <f>'Разделы, подразделы, ЦС, группы'!H111</f>
        <v>471.3</v>
      </c>
    </row>
    <row r="107" spans="1:6" s="48" customFormat="1" ht="30" hidden="1">
      <c r="A107" s="13" t="s">
        <v>69</v>
      </c>
      <c r="B107" s="15" t="s">
        <v>108</v>
      </c>
      <c r="C107" s="16" t="s">
        <v>177</v>
      </c>
      <c r="D107" s="89">
        <f>Ведомственная!G114</f>
        <v>435.8</v>
      </c>
      <c r="E107" s="89">
        <f>Ведомственная!H114</f>
        <v>453.2</v>
      </c>
      <c r="F107" s="89">
        <f>Ведомственная!I114</f>
        <v>471.3</v>
      </c>
    </row>
    <row r="108" spans="1:6" s="48" customFormat="1" ht="15.75" hidden="1">
      <c r="A108" s="13"/>
      <c r="B108" s="15" t="s">
        <v>113</v>
      </c>
      <c r="C108" s="16" t="s">
        <v>177</v>
      </c>
      <c r="D108" s="89">
        <f>Ведомственная!G114</f>
        <v>435.8</v>
      </c>
      <c r="E108" s="89">
        <f>Ведомственная!H114</f>
        <v>453.2</v>
      </c>
      <c r="F108" s="89">
        <f>Ведомственная!I114</f>
        <v>471.3</v>
      </c>
    </row>
    <row r="109" spans="1:6" s="48" customFormat="1" ht="15.75" hidden="1">
      <c r="A109" s="9" t="s">
        <v>65</v>
      </c>
      <c r="B109" s="26" t="s">
        <v>43</v>
      </c>
      <c r="C109" s="11" t="s">
        <v>44</v>
      </c>
      <c r="D109" s="88">
        <f>D111</f>
        <v>12146.599999999999</v>
      </c>
      <c r="E109" s="88">
        <f>E111</f>
        <v>12651.9</v>
      </c>
      <c r="F109" s="88">
        <f>F111</f>
        <v>13156.7</v>
      </c>
    </row>
    <row r="110" spans="1:8" s="48" customFormat="1" ht="15.75">
      <c r="A110" s="13" t="s">
        <v>193</v>
      </c>
      <c r="B110" s="15" t="s">
        <v>208</v>
      </c>
      <c r="C110" s="16" t="s">
        <v>207</v>
      </c>
      <c r="D110" s="89">
        <f>'Разделы, подразделы, ЦС, группы'!F114</f>
        <v>760.4</v>
      </c>
      <c r="E110" s="89">
        <f>'Разделы, подразделы, ЦС, группы'!G114</f>
        <v>790.8</v>
      </c>
      <c r="F110" s="89">
        <f>'Разделы, подразделы, ЦС, группы'!H114</f>
        <v>822.4</v>
      </c>
      <c r="H110" s="162"/>
    </row>
    <row r="111" spans="1:6" s="48" customFormat="1" ht="15.75">
      <c r="A111" s="13" t="s">
        <v>206</v>
      </c>
      <c r="B111" s="15" t="s">
        <v>43</v>
      </c>
      <c r="C111" s="16" t="s">
        <v>44</v>
      </c>
      <c r="D111" s="89">
        <f>'Разделы, подразделы, ЦС, группы'!F117</f>
        <v>12146.599999999999</v>
      </c>
      <c r="E111" s="89">
        <f>'Разделы, подразделы, ЦС, группы'!G117</f>
        <v>12651.9</v>
      </c>
      <c r="F111" s="89">
        <f>'Разделы, подразделы, ЦС, группы'!H117</f>
        <v>13156.7</v>
      </c>
    </row>
    <row r="112" spans="1:6" ht="45" hidden="1">
      <c r="A112" s="13" t="s">
        <v>60</v>
      </c>
      <c r="B112" s="28" t="s">
        <v>171</v>
      </c>
      <c r="C112" s="11" t="s">
        <v>44</v>
      </c>
      <c r="D112" s="88">
        <f>D113</f>
        <v>7653.2</v>
      </c>
      <c r="E112" s="88">
        <f>E113</f>
        <v>7971.4</v>
      </c>
      <c r="F112" s="88">
        <f>F113</f>
        <v>8289.7</v>
      </c>
    </row>
    <row r="113" spans="1:6" ht="15.75" hidden="1">
      <c r="A113" s="13"/>
      <c r="B113" s="17" t="s">
        <v>113</v>
      </c>
      <c r="C113" s="16" t="s">
        <v>44</v>
      </c>
      <c r="D113" s="89">
        <f>Ведомственная!G120</f>
        <v>7653.2</v>
      </c>
      <c r="E113" s="89">
        <f>Ведомственная!H120</f>
        <v>7971.4</v>
      </c>
      <c r="F113" s="89">
        <f>Ведомственная!I120</f>
        <v>8289.7</v>
      </c>
    </row>
    <row r="114" spans="1:6" ht="45" hidden="1">
      <c r="A114" s="13" t="s">
        <v>167</v>
      </c>
      <c r="B114" s="17" t="s">
        <v>146</v>
      </c>
      <c r="C114" s="11" t="s">
        <v>44</v>
      </c>
      <c r="D114" s="88">
        <f>D115</f>
        <v>4493.4</v>
      </c>
      <c r="E114" s="88">
        <f>E115</f>
        <v>4680.5</v>
      </c>
      <c r="F114" s="88">
        <f>F115</f>
        <v>4867</v>
      </c>
    </row>
    <row r="115" spans="1:6" ht="15.75" hidden="1">
      <c r="A115" s="13"/>
      <c r="B115" s="17" t="s">
        <v>113</v>
      </c>
      <c r="C115" s="16" t="s">
        <v>44</v>
      </c>
      <c r="D115" s="89">
        <f>Ведомственная!G122</f>
        <v>4493.4</v>
      </c>
      <c r="E115" s="89">
        <f>Ведомственная!H122</f>
        <v>4680.5</v>
      </c>
      <c r="F115" s="89">
        <f>Ведомственная!I122</f>
        <v>4867</v>
      </c>
    </row>
    <row r="116" spans="1:6" ht="15.75">
      <c r="A116" s="7" t="s">
        <v>70</v>
      </c>
      <c r="B116" s="26" t="s">
        <v>118</v>
      </c>
      <c r="C116" s="11" t="s">
        <v>120</v>
      </c>
      <c r="D116" s="92">
        <f>D118</f>
        <v>300</v>
      </c>
      <c r="E116" s="92">
        <f>E118</f>
        <v>300</v>
      </c>
      <c r="F116" s="92">
        <f>F118</f>
        <v>300</v>
      </c>
    </row>
    <row r="117" spans="1:6" ht="15.75">
      <c r="A117" s="21" t="s">
        <v>66</v>
      </c>
      <c r="B117" s="15" t="s">
        <v>148</v>
      </c>
      <c r="C117" s="16" t="s">
        <v>119</v>
      </c>
      <c r="D117" s="91">
        <f aca="true" t="shared" si="2" ref="D117:F118">D118</f>
        <v>300</v>
      </c>
      <c r="E117" s="91">
        <f t="shared" si="2"/>
        <v>300</v>
      </c>
      <c r="F117" s="91">
        <f t="shared" si="2"/>
        <v>300</v>
      </c>
    </row>
    <row r="118" spans="1:6" ht="75" customHeight="1" hidden="1">
      <c r="A118" s="13" t="s">
        <v>126</v>
      </c>
      <c r="B118" s="46" t="s">
        <v>174</v>
      </c>
      <c r="C118" s="16" t="s">
        <v>119</v>
      </c>
      <c r="D118" s="91">
        <f t="shared" si="2"/>
        <v>300</v>
      </c>
      <c r="E118" s="91">
        <f t="shared" si="2"/>
        <v>300</v>
      </c>
      <c r="F118" s="91">
        <f t="shared" si="2"/>
        <v>300</v>
      </c>
    </row>
    <row r="119" spans="1:6" ht="15.75" hidden="1">
      <c r="A119" s="13"/>
      <c r="B119" s="32" t="s">
        <v>111</v>
      </c>
      <c r="C119" s="16" t="s">
        <v>119</v>
      </c>
      <c r="D119" s="91">
        <f>Ведомственная!G126</f>
        <v>300</v>
      </c>
      <c r="E119" s="91">
        <f>Ведомственная!H126</f>
        <v>300</v>
      </c>
      <c r="F119" s="91">
        <f>Ведомственная!I126</f>
        <v>300</v>
      </c>
    </row>
    <row r="120" spans="1:6" ht="15.75">
      <c r="A120" s="7" t="s">
        <v>75</v>
      </c>
      <c r="B120" s="26" t="s">
        <v>81</v>
      </c>
      <c r="C120" s="11" t="s">
        <v>82</v>
      </c>
      <c r="D120" s="88">
        <f>D121</f>
        <v>2190</v>
      </c>
      <c r="E120" s="88">
        <f aca="true" t="shared" si="3" ref="E120:F122">E121</f>
        <v>2190</v>
      </c>
      <c r="F120" s="88">
        <f t="shared" si="3"/>
        <v>2190</v>
      </c>
    </row>
    <row r="121" spans="1:6" ht="15.75" customHeight="1">
      <c r="A121" s="13" t="s">
        <v>71</v>
      </c>
      <c r="B121" s="22" t="s">
        <v>40</v>
      </c>
      <c r="C121" s="16" t="s">
        <v>80</v>
      </c>
      <c r="D121" s="89">
        <f>D122</f>
        <v>2190</v>
      </c>
      <c r="E121" s="89">
        <f t="shared" si="3"/>
        <v>2190</v>
      </c>
      <c r="F121" s="89">
        <f t="shared" si="3"/>
        <v>2190</v>
      </c>
    </row>
    <row r="122" spans="1:6" ht="30" hidden="1">
      <c r="A122" s="13" t="s">
        <v>72</v>
      </c>
      <c r="B122" s="15" t="s">
        <v>186</v>
      </c>
      <c r="C122" s="16" t="s">
        <v>80</v>
      </c>
      <c r="D122" s="88">
        <f>D123</f>
        <v>2190</v>
      </c>
      <c r="E122" s="88">
        <f t="shared" si="3"/>
        <v>2190</v>
      </c>
      <c r="F122" s="88">
        <f t="shared" si="3"/>
        <v>2190</v>
      </c>
    </row>
    <row r="123" spans="1:6" ht="15.75" hidden="1">
      <c r="A123" s="9"/>
      <c r="B123" s="32" t="s">
        <v>111</v>
      </c>
      <c r="C123" s="16" t="s">
        <v>80</v>
      </c>
      <c r="D123" s="89">
        <f>Ведомственная!G130</f>
        <v>2190</v>
      </c>
      <c r="E123" s="89">
        <f>Ведомственная!H130</f>
        <v>2190</v>
      </c>
      <c r="F123" s="89">
        <f>Ведомственная!I130</f>
        <v>2190</v>
      </c>
    </row>
    <row r="124" spans="1:6" s="119" customFormat="1" ht="16.5">
      <c r="A124" s="73"/>
      <c r="B124" s="118" t="s">
        <v>272</v>
      </c>
      <c r="C124" s="114"/>
      <c r="D124" s="90">
        <f>D126</f>
        <v>91289.20000000001</v>
      </c>
      <c r="E124" s="90">
        <f>E126-E125</f>
        <v>67879.5</v>
      </c>
      <c r="F124" s="90">
        <f>F126-F125</f>
        <v>65407.799999999996</v>
      </c>
    </row>
    <row r="125" spans="1:6" ht="15.75">
      <c r="A125" s="9"/>
      <c r="B125" s="97" t="s">
        <v>242</v>
      </c>
      <c r="C125" s="16"/>
      <c r="D125" s="89"/>
      <c r="E125" s="88">
        <f>'Разделы, подразделы, ЦС, группы'!G131</f>
        <v>1311.8</v>
      </c>
      <c r="F125" s="88">
        <f>'Разделы, подразделы, ЦС, группы'!H131</f>
        <v>2527.4</v>
      </c>
    </row>
    <row r="126" spans="1:6" s="77" customFormat="1" ht="16.5">
      <c r="A126" s="79"/>
      <c r="B126" s="113" t="s">
        <v>273</v>
      </c>
      <c r="C126" s="75"/>
      <c r="D126" s="90">
        <f>D17+D62+D77+D79+D89+D93+D100+D105+D116+D120+D125</f>
        <v>91289.20000000001</v>
      </c>
      <c r="E126" s="90">
        <f>E17+E62+E77+E79+E89+E93+E100+E105+E116+E120+E125</f>
        <v>69191.3</v>
      </c>
      <c r="F126" s="90">
        <f>F17+F62+F77+F79+F89+F93+F100+F105+F116+F120+F125</f>
        <v>67935.2</v>
      </c>
    </row>
    <row r="127" spans="1:6" ht="15.75">
      <c r="A127" s="35"/>
      <c r="B127" s="36"/>
      <c r="C127" s="37"/>
      <c r="D127" s="43"/>
      <c r="E127" s="43"/>
      <c r="F127" s="43"/>
    </row>
  </sheetData>
  <sheetProtection/>
  <mergeCells count="13">
    <mergeCell ref="C6:D6"/>
    <mergeCell ref="A6:B6"/>
    <mergeCell ref="E6:F6"/>
    <mergeCell ref="A10:F10"/>
    <mergeCell ref="A13:F13"/>
    <mergeCell ref="A14:D14"/>
    <mergeCell ref="B15:B16"/>
    <mergeCell ref="A11:F11"/>
    <mergeCell ref="A12:F12"/>
    <mergeCell ref="C15:C16"/>
    <mergeCell ref="D15:D16"/>
    <mergeCell ref="E15:F15"/>
    <mergeCell ref="A15:A16"/>
  </mergeCells>
  <printOptions horizontalCentered="1"/>
  <pageMargins left="0.5905511811023623" right="0.5905511811023623" top="0.5905511811023623" bottom="0.5905511811023623" header="0.31496062992125984" footer="0.15748031496062992"/>
  <pageSetup fitToHeight="1" fitToWidth="1" horizontalDpi="600" verticalDpi="600" orientation="portrait" paperSize="9" scale="69" r:id="rId1"/>
  <rowBreaks count="3" manualBreakCount="3">
    <brk id="35" max="255" man="1"/>
    <brk id="51" max="255" man="1"/>
    <brk id="67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zoomScaleSheetLayoutView="100" zoomScalePageLayoutView="0" workbookViewId="0" topLeftCell="A1">
      <selection activeCell="C24" sqref="C24"/>
    </sheetView>
  </sheetViews>
  <sheetFormatPr defaultColWidth="7.09765625" defaultRowHeight="15"/>
  <cols>
    <col min="1" max="1" width="49.09765625" style="123" customWidth="1"/>
    <col min="2" max="2" width="18.296875" style="123" customWidth="1"/>
    <col min="3" max="5" width="11.796875" style="123" customWidth="1"/>
    <col min="6" max="16384" width="7.09765625" style="123" customWidth="1"/>
  </cols>
  <sheetData>
    <row r="1" spans="2:4" s="1" customFormat="1" ht="15">
      <c r="B1" s="80"/>
      <c r="D1" s="80" t="s">
        <v>351</v>
      </c>
    </row>
    <row r="2" spans="2:4" s="1" customFormat="1" ht="15">
      <c r="B2" s="80"/>
      <c r="D2" s="80" t="s">
        <v>380</v>
      </c>
    </row>
    <row r="3" spans="2:4" s="1" customFormat="1" ht="15">
      <c r="B3" s="81"/>
      <c r="D3" s="81" t="s">
        <v>270</v>
      </c>
    </row>
    <row r="4" spans="2:4" s="1" customFormat="1" ht="15">
      <c r="B4" s="81"/>
      <c r="D4" s="81" t="s">
        <v>304</v>
      </c>
    </row>
    <row r="5" spans="2:4" s="1" customFormat="1" ht="15">
      <c r="B5" s="81"/>
      <c r="D5" s="81" t="s">
        <v>215</v>
      </c>
    </row>
    <row r="6" spans="2:5" s="1" customFormat="1" ht="15">
      <c r="B6" s="192"/>
      <c r="C6" s="192"/>
      <c r="D6" s="192" t="s">
        <v>86</v>
      </c>
      <c r="E6" s="192"/>
    </row>
    <row r="7" spans="2:5" s="1" customFormat="1" ht="15">
      <c r="B7" s="96"/>
      <c r="C7" s="96"/>
      <c r="D7" s="96" t="str">
        <f>Доходы!D7</f>
        <v>от 19.04.2024 № 127</v>
      </c>
      <c r="E7" s="96"/>
    </row>
    <row r="8" spans="2:5" s="1" customFormat="1" ht="15">
      <c r="B8" s="82"/>
      <c r="C8" s="50"/>
      <c r="D8" s="95" t="s">
        <v>299</v>
      </c>
      <c r="E8" s="50"/>
    </row>
    <row r="10" spans="1:5" ht="20.25" customHeight="1">
      <c r="A10" s="173" t="s">
        <v>352</v>
      </c>
      <c r="B10" s="173"/>
      <c r="C10" s="173"/>
      <c r="D10" s="174"/>
      <c r="E10" s="174"/>
    </row>
    <row r="11" spans="1:5" ht="20.25" customHeight="1">
      <c r="A11" s="173" t="s">
        <v>168</v>
      </c>
      <c r="B11" s="173"/>
      <c r="C11" s="173"/>
      <c r="D11" s="174"/>
      <c r="E11" s="174"/>
    </row>
    <row r="12" spans="1:5" ht="20.25" customHeight="1">
      <c r="A12" s="173" t="s">
        <v>353</v>
      </c>
      <c r="B12" s="173"/>
      <c r="C12" s="173"/>
      <c r="D12" s="174"/>
      <c r="E12" s="174"/>
    </row>
    <row r="13" spans="1:5" ht="20.25" customHeight="1">
      <c r="A13" s="173" t="s">
        <v>354</v>
      </c>
      <c r="B13" s="173"/>
      <c r="C13" s="173"/>
      <c r="D13" s="174"/>
      <c r="E13" s="174"/>
    </row>
    <row r="14" spans="1:5" ht="20.25">
      <c r="A14" s="173" t="s">
        <v>268</v>
      </c>
      <c r="B14" s="173"/>
      <c r="C14" s="173"/>
      <c r="D14" s="174"/>
      <c r="E14" s="174"/>
    </row>
    <row r="15" spans="1:5" ht="12.75">
      <c r="A15" s="175"/>
      <c r="B15" s="175"/>
      <c r="C15" s="175"/>
      <c r="E15" s="101" t="s">
        <v>266</v>
      </c>
    </row>
    <row r="16" spans="1:5" ht="12.75" customHeight="1">
      <c r="A16" s="196" t="s">
        <v>1</v>
      </c>
      <c r="B16" s="196" t="s">
        <v>307</v>
      </c>
      <c r="C16" s="170" t="s">
        <v>234</v>
      </c>
      <c r="D16" s="172" t="s">
        <v>267</v>
      </c>
      <c r="E16" s="172"/>
    </row>
    <row r="17" spans="1:5" ht="12.75" customHeight="1">
      <c r="A17" s="197"/>
      <c r="B17" s="197"/>
      <c r="C17" s="171"/>
      <c r="D17" s="99" t="s">
        <v>235</v>
      </c>
      <c r="E17" s="99" t="s">
        <v>269</v>
      </c>
    </row>
    <row r="18" spans="1:5" s="146" customFormat="1" ht="37.5">
      <c r="A18" s="126" t="s">
        <v>355</v>
      </c>
      <c r="B18" s="147"/>
      <c r="C18" s="148">
        <f aca="true" t="shared" si="0" ref="C18:E19">C19</f>
        <v>0</v>
      </c>
      <c r="D18" s="148">
        <f t="shared" si="0"/>
        <v>0</v>
      </c>
      <c r="E18" s="148">
        <f t="shared" si="0"/>
        <v>0</v>
      </c>
    </row>
    <row r="19" spans="1:5" ht="33">
      <c r="A19" s="149" t="s">
        <v>356</v>
      </c>
      <c r="B19" s="150" t="s">
        <v>357</v>
      </c>
      <c r="C19" s="151">
        <f t="shared" si="0"/>
        <v>0</v>
      </c>
      <c r="D19" s="151">
        <f t="shared" si="0"/>
        <v>0</v>
      </c>
      <c r="E19" s="151">
        <f t="shared" si="0"/>
        <v>0</v>
      </c>
    </row>
    <row r="20" spans="1:5" ht="31.5">
      <c r="A20" s="152" t="s">
        <v>358</v>
      </c>
      <c r="B20" s="153" t="s">
        <v>359</v>
      </c>
      <c r="C20" s="154">
        <f>C21+C25</f>
        <v>0</v>
      </c>
      <c r="D20" s="154">
        <f>D21+D25</f>
        <v>0</v>
      </c>
      <c r="E20" s="154">
        <f>E21+E25</f>
        <v>0</v>
      </c>
    </row>
    <row r="21" spans="1:5" ht="15.75">
      <c r="A21" s="155" t="s">
        <v>360</v>
      </c>
      <c r="B21" s="156" t="s">
        <v>361</v>
      </c>
      <c r="C21" s="157">
        <f>C22</f>
        <v>-91289.2</v>
      </c>
      <c r="D21" s="157">
        <f aca="true" t="shared" si="1" ref="D21:E23">D22</f>
        <v>-69191.3</v>
      </c>
      <c r="E21" s="157">
        <f t="shared" si="1"/>
        <v>-67935.2</v>
      </c>
    </row>
    <row r="22" spans="1:5" ht="15.75">
      <c r="A22" s="155" t="s">
        <v>362</v>
      </c>
      <c r="B22" s="156" t="s">
        <v>363</v>
      </c>
      <c r="C22" s="157">
        <f>C23</f>
        <v>-91289.2</v>
      </c>
      <c r="D22" s="157">
        <f t="shared" si="1"/>
        <v>-69191.3</v>
      </c>
      <c r="E22" s="157">
        <f t="shared" si="1"/>
        <v>-67935.2</v>
      </c>
    </row>
    <row r="23" spans="1:5" ht="15.75">
      <c r="A23" s="155" t="s">
        <v>364</v>
      </c>
      <c r="B23" s="156" t="s">
        <v>365</v>
      </c>
      <c r="C23" s="157">
        <f>C24</f>
        <v>-91289.2</v>
      </c>
      <c r="D23" s="157">
        <f t="shared" si="1"/>
        <v>-69191.3</v>
      </c>
      <c r="E23" s="157">
        <f t="shared" si="1"/>
        <v>-67935.2</v>
      </c>
    </row>
    <row r="24" spans="1:5" ht="45.75" customHeight="1">
      <c r="A24" s="155" t="s">
        <v>366</v>
      </c>
      <c r="B24" s="156" t="s">
        <v>367</v>
      </c>
      <c r="C24" s="157">
        <f>-Доходы!C43</f>
        <v>-91289.2</v>
      </c>
      <c r="D24" s="157">
        <f>-Доходы!D43</f>
        <v>-69191.3</v>
      </c>
      <c r="E24" s="157">
        <f>-Доходы!E43</f>
        <v>-67935.2</v>
      </c>
    </row>
    <row r="25" spans="1:5" ht="15.75">
      <c r="A25" s="155" t="s">
        <v>368</v>
      </c>
      <c r="B25" s="156" t="s">
        <v>369</v>
      </c>
      <c r="C25" s="157">
        <f>C26</f>
        <v>91289.20000000001</v>
      </c>
      <c r="D25" s="157">
        <f aca="true" t="shared" si="2" ref="D25:E27">D26</f>
        <v>69191.3</v>
      </c>
      <c r="E25" s="157">
        <f t="shared" si="2"/>
        <v>67935.2</v>
      </c>
    </row>
    <row r="26" spans="1:5" ht="15.75">
      <c r="A26" s="155" t="s">
        <v>370</v>
      </c>
      <c r="B26" s="156" t="s">
        <v>371</v>
      </c>
      <c r="C26" s="157">
        <f>C27</f>
        <v>91289.20000000001</v>
      </c>
      <c r="D26" s="157">
        <f t="shared" si="2"/>
        <v>69191.3</v>
      </c>
      <c r="E26" s="157">
        <f t="shared" si="2"/>
        <v>67935.2</v>
      </c>
    </row>
    <row r="27" spans="1:5" ht="15.75">
      <c r="A27" s="155" t="s">
        <v>372</v>
      </c>
      <c r="B27" s="156" t="s">
        <v>373</v>
      </c>
      <c r="C27" s="157">
        <f>C28</f>
        <v>91289.20000000001</v>
      </c>
      <c r="D27" s="157">
        <f t="shared" si="2"/>
        <v>69191.3</v>
      </c>
      <c r="E27" s="157">
        <f t="shared" si="2"/>
        <v>67935.2</v>
      </c>
    </row>
    <row r="28" spans="1:5" ht="45.75" customHeight="1">
      <c r="A28" s="155" t="s">
        <v>374</v>
      </c>
      <c r="B28" s="156" t="s">
        <v>375</v>
      </c>
      <c r="C28" s="157">
        <f>'Разделы, подразделы'!D126</f>
        <v>91289.20000000001</v>
      </c>
      <c r="D28" s="157">
        <f>'Разделы, подразделы'!E126</f>
        <v>69191.3</v>
      </c>
      <c r="E28" s="157">
        <f>'Разделы, подразделы'!F126</f>
        <v>67935.2</v>
      </c>
    </row>
    <row r="32" spans="3:5" ht="12.75">
      <c r="C32" s="158"/>
      <c r="D32" s="158"/>
      <c r="E32" s="158"/>
    </row>
  </sheetData>
  <sheetProtection/>
  <mergeCells count="12">
    <mergeCell ref="A12:E12"/>
    <mergeCell ref="A13:E13"/>
    <mergeCell ref="B6:C6"/>
    <mergeCell ref="D6:E6"/>
    <mergeCell ref="A10:E10"/>
    <mergeCell ref="A11:E11"/>
    <mergeCell ref="A15:C15"/>
    <mergeCell ref="A16:A17"/>
    <mergeCell ref="B16:B17"/>
    <mergeCell ref="A14:E14"/>
    <mergeCell ref="C16:C17"/>
    <mergeCell ref="D16:E16"/>
  </mergeCells>
  <printOptions horizontalCentered="1"/>
  <pageMargins left="0.5905511811023623" right="0.5905511811023623" top="0.5905511811023623" bottom="0.5905511811023623" header="0.31496062992125984" footer="0.15748031496062992"/>
  <pageSetup fitToHeight="1" fitToWidth="1" horizontalDpi="600" verticalDpi="600" orientation="portrait" paperSize="9" scale="73" r:id="rId1"/>
  <rowBreaks count="3" manualBreakCount="3">
    <brk id="37" max="255" man="1"/>
    <brk id="53" max="255" man="1"/>
    <brk id="6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MCMO №1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2024-04-19T12:24:51Z</cp:lastPrinted>
  <dcterms:created xsi:type="dcterms:W3CDTF">2006-02-14T14:57:27Z</dcterms:created>
  <dcterms:modified xsi:type="dcterms:W3CDTF">2024-04-19T12:24:53Z</dcterms:modified>
  <cp:category/>
  <cp:version/>
  <cp:contentType/>
  <cp:contentStatus/>
</cp:coreProperties>
</file>