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4"/>
  </bookViews>
  <sheets>
    <sheet name="Доходы" sheetId="1" r:id="rId1"/>
    <sheet name="Ведомственная" sheetId="2" r:id="rId2"/>
    <sheet name="Разделы, подразделы, ЦС, группы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ЦС, группы'!#REF!</definedName>
    <definedName name="_ftnref1" localSheetId="1">'Ведомственная'!$B$31</definedName>
    <definedName name="_ftnref1" localSheetId="3">'Разделы, подразделы'!$B$25</definedName>
    <definedName name="_ftnref1" localSheetId="2">'Разделы, подразделы, ЦС, группы'!$B$26</definedName>
  </definedNames>
  <calcPr fullCalcOnLoad="1" refMode="R1C1"/>
</workbook>
</file>

<file path=xl/sharedStrings.xml><?xml version="1.0" encoding="utf-8"?>
<sst xmlns="http://schemas.openxmlformats.org/spreadsheetml/2006/main" count="1248" uniqueCount="374">
  <si>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</si>
  <si>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</si>
  <si>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</si>
  <si>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</si>
  <si>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</si>
  <si>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</si>
  <si>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</si>
  <si>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</si>
  <si>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</si>
  <si>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</si>
  <si>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</si>
  <si>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</si>
  <si>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</si>
  <si>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</si>
  <si>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</si>
  <si>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</si>
  <si>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</si>
  <si>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</si>
  <si>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</si>
  <si>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</si>
  <si>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</si>
  <si>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</si>
  <si>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</si>
  <si>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</si>
  <si>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</si>
  <si>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</si>
  <si>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</si>
  <si>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</si>
  <si>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</si>
  <si>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</si>
  <si>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</si>
  <si>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</si>
  <si>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</si>
  <si>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</si>
  <si>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</si>
  <si>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</si>
  <si>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</si>
  <si>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</si>
  <si>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</si>
  <si>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</si>
  <si>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</si>
  <si>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</si>
  <si>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</si>
  <si>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</si>
  <si>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</si>
  <si>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</si>
  <si>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</si>
  <si>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</si>
  <si>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</si>
  <si>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</si>
  <si>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</si>
  <si>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</si>
  <si>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</si>
  <si>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</si>
  <si>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</si>
  <si>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</si>
  <si>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</si>
  <si>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</si>
  <si>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</si>
  <si>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</si>
  <si>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</si>
  <si>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</si>
  <si>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</si>
  <si>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</si>
  <si>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</si>
  <si>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</si>
  <si>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</si>
  <si>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</si>
  <si>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</si>
  <si>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</si>
  <si>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</si>
  <si>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</si>
  <si>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</si>
  <si>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</si>
  <si>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</si>
  <si>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</si>
  <si>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</si>
  <si>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</si>
  <si>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</si>
  <si>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</si>
  <si>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</si>
  <si>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</si>
  <si>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</si>
  <si>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</si>
  <si>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</si>
  <si>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</si>
  <si>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</si>
  <si>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</si>
  <si>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</si>
  <si>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</si>
  <si>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</si>
  <si>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</si>
  <si>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</si>
  <si>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</si>
  <si>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</si>
  <si>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</si>
  <si>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</si>
  <si>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</si>
  <si>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</si>
  <si>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</si>
  <si>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</si>
  <si>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</si>
  <si>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</si>
  <si>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</si>
  <si>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</si>
  <si>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</si>
  <si>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</si>
  <si>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</si>
  <si>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</si>
  <si>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</si>
  <si>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</si>
  <si>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</si>
  <si>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</si>
  <si>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</si>
  <si>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</si>
  <si>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</si>
  <si>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</si>
  <si>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</si>
  <si>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</si>
  <si>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</si>
  <si>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</si>
  <si>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</si>
  <si>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</si>
  <si>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</si>
  <si>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</si>
  <si>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</si>
  <si>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</si>
  <si>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</si>
  <si>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</si>
  <si>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</si>
  <si>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</si>
  <si>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</si>
  <si>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</si>
  <si>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</si>
  <si>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</si>
  <si>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</si>
  <si>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</si>
  <si>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</si>
  <si>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</si>
  <si>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</si>
  <si>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</si>
  <si>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</si>
  <si>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</si>
  <si>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</si>
  <si>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</si>
  <si>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</si>
  <si>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</si>
  <si>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</si>
  <si>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</si>
  <si>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</si>
  <si>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</si>
  <si>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</si>
  <si>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</si>
  <si>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</si>
  <si>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</si>
  <si>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</si>
  <si>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</si>
  <si>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</si>
  <si>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</si>
  <si>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</si>
  <si>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</si>
  <si>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</si>
  <si>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</si>
  <si>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</si>
  <si>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</si>
  <si>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</si>
  <si>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</si>
  <si>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</si>
  <si>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</si>
  <si>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</si>
  <si>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</si>
  <si>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</si>
  <si>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</si>
  <si>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</si>
  <si>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</si>
  <si>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</si>
  <si>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</si>
  <si>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</si>
  <si>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</si>
  <si>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</si>
  <si>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</si>
  <si>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</si>
  <si>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</si>
  <si>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</si>
  <si>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</si>
  <si>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</si>
  <si>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</si>
  <si>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</si>
  <si>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</si>
  <si>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4310300450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</si>
  <si>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</si>
  <si>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</si>
  <si>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</si>
  <si>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</si>
  <si>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</si>
  <si>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</si>
  <si>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</si>
  <si>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</si>
  <si>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</si>
  <si>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</si>
  <si>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</si>
  <si>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</si>
  <si>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</si>
  <si>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</si>
  <si>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</si>
  <si>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7.2</t>
  </si>
  <si>
    <t>муниципального совета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</si>
  <si>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</si>
  <si>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</si>
  <si>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</si>
  <si>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</si>
  <si>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</si>
  <si>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Сумма,                        тыс. руб.</t>
  </si>
  <si>
    <t>Сумма,                                тыс. руб.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</si>
  <si>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</si>
  <si>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</si>
  <si>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</si>
  <si>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</si>
  <si>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</si>
  <si>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</si>
  <si>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</si>
  <si>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</si>
  <si>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</si>
  <si>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</si>
  <si>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</si>
  <si>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</si>
  <si>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</si>
  <si>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</si>
  <si>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</si>
  <si>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</si>
  <si>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</si>
  <si>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</si>
  <si>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6.2.1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</si>
  <si>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</si>
  <si>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</si>
  <si>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</si>
  <si>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Сумма,                                       тыс. руб.</t>
  </si>
  <si>
    <t>1.6.1</t>
  </si>
  <si>
    <t>1.6.2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</si>
  <si>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</si>
  <si>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</si>
  <si>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</si>
  <si>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</si>
  <si>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</si>
  <si>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</si>
  <si>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</si>
  <si>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</si>
  <si>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</si>
  <si>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</si>
  <si>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</si>
  <si>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8.3.1</t>
  </si>
  <si>
    <t>8.3.2</t>
  </si>
  <si>
    <t xml:space="preserve">на 2022 год </t>
  </si>
  <si>
    <t>к Решению</t>
  </si>
  <si>
    <t>09200G0100</t>
  </si>
  <si>
    <t>2.3.3</t>
  </si>
  <si>
    <t>1.6.3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</si>
  <si>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</si>
  <si>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60000S2510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</si>
  <si>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</si>
  <si>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60000М2510</t>
  </si>
  <si>
    <t>5.1.2</t>
  </si>
  <si>
    <t>5.1.3</t>
  </si>
  <si>
    <t>4.1.2</t>
  </si>
  <si>
    <t>4.1.3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</si>
  <si>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</si>
  <si>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</si>
  <si>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</si>
  <si>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Код бюджетной классификации</t>
  </si>
  <si>
    <t>Сумма,              тыс. руб.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</si>
  <si>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</si>
  <si>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</si>
  <si>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</si>
  <si>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</si>
  <si>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</si>
  <si>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</si>
  <si>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</si>
  <si>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</si>
  <si>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</si>
  <si>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</si>
  <si>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</si>
  <si>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</si>
  <si>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901 01 05 02 01 03 0000 510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</si>
  <si>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</si>
  <si>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</si>
  <si>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</si>
  <si>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</si>
  <si>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</si>
  <si>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</si>
  <si>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</si>
  <si>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901 01 05 02 01 03 0000 610</t>
  </si>
  <si>
    <t>6.1.2</t>
  </si>
  <si>
    <t>6.1.3</t>
  </si>
  <si>
    <t>3.1.3</t>
  </si>
  <si>
    <t>7.3</t>
  </si>
  <si>
    <t>7.3.1</t>
  </si>
  <si>
    <t>7.3.2</t>
  </si>
  <si>
    <t>Приложение № 1 (Приложение № 1)</t>
  </si>
  <si>
    <t>Доходы бюджета</t>
  </si>
  <si>
    <t xml:space="preserve"> муниципального образования муниципальный округ Коломна</t>
  </si>
  <si>
    <t>Сумма,                    тыс. руб.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</si>
  <si>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</si>
  <si>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</si>
  <si>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</si>
  <si>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</si>
  <si>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</si>
  <si>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</si>
  <si>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</si>
  <si>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</si>
  <si>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</si>
  <si>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</si>
  <si>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</si>
  <si>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</si>
  <si>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</si>
  <si>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</si>
  <si>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внутригородских муниципальных образований городов федерального значения</t>
  </si>
  <si>
    <t>000 1 13 02993 03 0000 130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</si>
  <si>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</si>
  <si>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</si>
  <si>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</si>
  <si>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</si>
  <si>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</si>
  <si>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</si>
  <si>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</si>
  <si>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000 1 14 02030 03 0000 410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</si>
  <si>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</si>
  <si>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901 1 14 02033 03 0000 410</t>
  </si>
  <si>
    <t>ШТРАФЫ, САНКЦИИ, ВОЗМЕЩЕНИЕ УЩЕРБА</t>
  </si>
  <si>
    <t>000 1 16 00000 00 0000 000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</si>
  <si>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действующим до 1 января 2020 года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</si>
  <si>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</si>
  <si>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</si>
  <si>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</si>
  <si>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</si>
  <si>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</si>
  <si>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</si>
  <si>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</si>
  <si>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</si>
  <si>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</si>
  <si>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</si>
  <si>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</si>
  <si>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</si>
  <si>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901 2 02 15001 00 0000 150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</si>
  <si>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</si>
  <si>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901 2 02 15001 03 0000 150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</si>
  <si>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</si>
  <si>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</si>
  <si>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</si>
  <si>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</si>
  <si>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</si>
  <si>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</si>
  <si>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</si>
  <si>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</si>
  <si>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</si>
  <si>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</si>
  <si>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</si>
  <si>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</si>
  <si>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</si>
  <si>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</si>
  <si>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</si>
  <si>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</si>
  <si>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</si>
  <si>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</si>
  <si>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</si>
  <si>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</si>
  <si>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</si>
  <si>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</si>
  <si>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</si>
  <si>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</si>
  <si>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от 30.11.2022 № 101 (от 30.11.2021 № 74)</t>
  </si>
  <si>
    <t>Приложение № 2 (Приложение № 2)</t>
  </si>
  <si>
    <t>Приложение № 5 (Приложение № 5)</t>
  </si>
  <si>
    <t>Приложение № 4 (Приложение № 4)</t>
  </si>
  <si>
    <t>Приложение № 3 (Приложение № 3)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</si>
</sst>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74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12" fillId="0" borderId="10" xfId="53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174" fontId="9" fillId="4" borderId="10" xfId="53" applyNumberFormat="1" applyFont="1" applyFill="1" applyBorder="1" applyAlignment="1">
      <alignment horizontal="right" vertic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left" wrapText="1"/>
      <protection/>
    </xf>
    <xf numFmtId="0" fontId="12" fillId="0" borderId="0" xfId="54" applyFont="1">
      <alignment/>
      <protection/>
    </xf>
    <xf numFmtId="0" fontId="37" fillId="0" borderId="0" xfId="55" applyFont="1">
      <alignment/>
      <protection/>
    </xf>
    <xf numFmtId="49" fontId="39" fillId="0" borderId="10" xfId="54" applyNumberFormat="1" applyFont="1" applyFill="1" applyBorder="1" applyAlignment="1">
      <alignment horizontal="center" vertical="center" wrapText="1"/>
      <protection/>
    </xf>
    <xf numFmtId="174" fontId="38" fillId="0" borderId="10" xfId="54" applyNumberFormat="1" applyFont="1" applyBorder="1" applyAlignment="1">
      <alignment horizontal="right" vertical="center"/>
      <protection/>
    </xf>
    <xf numFmtId="0" fontId="39" fillId="0" borderId="0" xfId="54" applyFont="1">
      <alignment/>
      <protection/>
    </xf>
    <xf numFmtId="0" fontId="19" fillId="0" borderId="10" xfId="54" applyFont="1" applyFill="1" applyBorder="1" applyAlignment="1">
      <alignment horizontal="left" wrapText="1"/>
      <protection/>
    </xf>
    <xf numFmtId="0" fontId="40" fillId="0" borderId="10" xfId="54" applyFont="1" applyBorder="1" applyAlignment="1">
      <alignment horizontal="center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174" fontId="9" fillId="0" borderId="10" xfId="54" applyNumberFormat="1" applyFont="1" applyBorder="1" applyAlignment="1">
      <alignment horizontal="right" vertical="center"/>
      <protection/>
    </xf>
    <xf numFmtId="1" fontId="12" fillId="0" borderId="0" xfId="54" applyNumberFormat="1" applyFont="1">
      <alignment/>
      <protection/>
    </xf>
    <xf numFmtId="4" fontId="12" fillId="0" borderId="0" xfId="54" applyNumberFormat="1" applyFont="1" applyFill="1" applyAlignment="1">
      <alignment horizontal="right"/>
      <protection/>
    </xf>
    <xf numFmtId="49" fontId="42" fillId="0" borderId="10" xfId="54" applyNumberFormat="1" applyFont="1" applyFill="1" applyBorder="1" applyAlignment="1">
      <alignment horizontal="center" vertical="center" wrapText="1"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wrapText="1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37" fillId="0" borderId="0" xfId="54" applyFont="1">
      <alignment/>
      <protection/>
    </xf>
    <xf numFmtId="0" fontId="11" fillId="0" borderId="10" xfId="0" applyFont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174" fontId="9" fillId="0" borderId="10" xfId="54" applyNumberFormat="1" applyFont="1" applyFill="1" applyBorder="1" applyAlignment="1">
      <alignment horizontal="right" vertical="center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wrapText="1"/>
    </xf>
    <xf numFmtId="0" fontId="11" fillId="0" borderId="10" xfId="54" applyFont="1" applyFill="1" applyBorder="1" applyAlignment="1">
      <alignment horizontal="left" wrapText="1"/>
      <protection/>
    </xf>
    <xf numFmtId="0" fontId="10" fillId="0" borderId="10" xfId="0" applyFont="1" applyBorder="1" applyAlignment="1">
      <alignment horizontal="justify" vertical="top" wrapText="1"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38" fillId="0" borderId="10" xfId="54" applyFont="1" applyBorder="1">
      <alignment/>
      <protection/>
    </xf>
    <xf numFmtId="0" fontId="39" fillId="0" borderId="10" xfId="54" applyFont="1" applyBorder="1">
      <alignment/>
      <protection/>
    </xf>
    <xf numFmtId="174" fontId="38" fillId="0" borderId="10" xfId="54" applyNumberFormat="1" applyFont="1" applyFill="1" applyBorder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3" fillId="0" borderId="0" xfId="54" applyFont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vertical="center" wrapText="1"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9" fillId="0" borderId="0" xfId="55" applyFont="1" applyAlignment="1">
      <alignment horizontal="left" wrapText="1"/>
      <protection/>
    </xf>
    <xf numFmtId="0" fontId="12" fillId="0" borderId="13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workbookViewId="0" topLeftCell="A25">
      <selection activeCell="A26" sqref="A26"/>
    </sheetView>
  </sheetViews>
  <sheetFormatPr defaultColWidth="7.09765625" defaultRowHeight="15"/>
  <cols>
    <col min="1" max="1" width="53.19921875" style="108" customWidth="1"/>
    <col min="2" max="2" width="18.296875" style="108" customWidth="1"/>
    <col min="3" max="3" width="11.796875" style="123" customWidth="1"/>
    <col min="4" max="16384" width="7.09765625" style="108" customWidth="1"/>
  </cols>
  <sheetData>
    <row r="1" spans="1:2" ht="15">
      <c r="A1" s="1"/>
      <c r="B1" s="91" t="s">
        <v>297</v>
      </c>
    </row>
    <row r="2" spans="1:2" ht="12.75" customHeight="1">
      <c r="A2" s="1"/>
      <c r="B2" s="92" t="s">
        <v>253</v>
      </c>
    </row>
    <row r="3" spans="1:2" ht="12.75" customHeight="1">
      <c r="A3" s="1"/>
      <c r="B3" s="92" t="s">
        <v>206</v>
      </c>
    </row>
    <row r="4" ht="15">
      <c r="B4" s="92" t="s">
        <v>235</v>
      </c>
    </row>
    <row r="5" spans="1:2" ht="15">
      <c r="A5" s="1"/>
      <c r="B5" s="92" t="s">
        <v>88</v>
      </c>
    </row>
    <row r="6" ht="15">
      <c r="B6" s="93" t="s">
        <v>369</v>
      </c>
    </row>
    <row r="7" ht="12.75">
      <c r="B7" s="109"/>
    </row>
    <row r="8" ht="12.75">
      <c r="B8" s="109"/>
    </row>
    <row r="9" spans="1:3" ht="20.25">
      <c r="A9" s="152" t="s">
        <v>298</v>
      </c>
      <c r="B9" s="152"/>
      <c r="C9" s="152"/>
    </row>
    <row r="10" spans="1:3" ht="20.25" customHeight="1">
      <c r="A10" s="152" t="s">
        <v>299</v>
      </c>
      <c r="B10" s="152"/>
      <c r="C10" s="152"/>
    </row>
    <row r="11" spans="1:3" ht="20.25" customHeight="1">
      <c r="A11" s="152" t="s">
        <v>252</v>
      </c>
      <c r="B11" s="152"/>
      <c r="C11" s="152"/>
    </row>
    <row r="12" spans="1:3" ht="12.75">
      <c r="A12" s="153"/>
      <c r="B12" s="154"/>
      <c r="C12" s="154"/>
    </row>
    <row r="13" spans="1:3" ht="15.75" customHeight="1">
      <c r="A13" s="147" t="s">
        <v>2</v>
      </c>
      <c r="B13" s="147" t="s">
        <v>268</v>
      </c>
      <c r="C13" s="150" t="s">
        <v>300</v>
      </c>
    </row>
    <row r="14" spans="1:3" ht="27.75" customHeight="1">
      <c r="A14" s="148"/>
      <c r="B14" s="149"/>
      <c r="C14" s="151"/>
    </row>
    <row r="15" spans="1:3" ht="19.5" customHeight="1">
      <c r="A15" s="107" t="s">
        <v>301</v>
      </c>
      <c r="B15" s="124" t="s">
        <v>302</v>
      </c>
      <c r="C15" s="125">
        <f>C16+C28+C24+C19</f>
        <v>10135.5</v>
      </c>
    </row>
    <row r="16" spans="1:3" ht="15.75">
      <c r="A16" s="126" t="s">
        <v>303</v>
      </c>
      <c r="B16" s="127" t="s">
        <v>304</v>
      </c>
      <c r="C16" s="125">
        <f>C17</f>
        <v>8684.6</v>
      </c>
    </row>
    <row r="17" spans="1:3" s="129" customFormat="1" ht="15.75">
      <c r="A17" s="128" t="s">
        <v>305</v>
      </c>
      <c r="B17" s="127" t="s">
        <v>306</v>
      </c>
      <c r="C17" s="125">
        <f>C18</f>
        <v>8684.6</v>
      </c>
    </row>
    <row r="18" spans="1:3" s="129" customFormat="1" ht="78.75">
      <c r="A18" s="130" t="s">
        <v>307</v>
      </c>
      <c r="B18" s="131" t="s">
        <v>308</v>
      </c>
      <c r="C18" s="132">
        <v>8684.6</v>
      </c>
    </row>
    <row r="19" spans="1:3" s="129" customFormat="1" ht="31.5">
      <c r="A19" s="126" t="s">
        <v>309</v>
      </c>
      <c r="B19" s="127" t="s">
        <v>310</v>
      </c>
      <c r="C19" s="125">
        <f>C20</f>
        <v>76.8</v>
      </c>
    </row>
    <row r="20" spans="1:3" s="129" customFormat="1" ht="15.75">
      <c r="A20" s="116" t="s">
        <v>311</v>
      </c>
      <c r="B20" s="127" t="s">
        <v>312</v>
      </c>
      <c r="C20" s="125">
        <f>C21</f>
        <v>76.8</v>
      </c>
    </row>
    <row r="21" spans="1:3" s="129" customFormat="1" ht="15.75">
      <c r="A21" s="116" t="s">
        <v>313</v>
      </c>
      <c r="B21" s="127" t="s">
        <v>314</v>
      </c>
      <c r="C21" s="125">
        <f>C22</f>
        <v>76.8</v>
      </c>
    </row>
    <row r="22" spans="1:3" s="129" customFormat="1" ht="31.5">
      <c r="A22" s="119" t="s">
        <v>315</v>
      </c>
      <c r="B22" s="133" t="s">
        <v>316</v>
      </c>
      <c r="C22" s="132">
        <f>C23</f>
        <v>76.8</v>
      </c>
    </row>
    <row r="23" spans="1:3" s="129" customFormat="1" ht="78.75">
      <c r="A23" s="119" t="s">
        <v>317</v>
      </c>
      <c r="B23" s="133" t="s">
        <v>318</v>
      </c>
      <c r="C23" s="132">
        <v>76.8</v>
      </c>
    </row>
    <row r="24" spans="1:3" s="129" customFormat="1" ht="31.5">
      <c r="A24" s="134" t="s">
        <v>319</v>
      </c>
      <c r="B24" s="127" t="s">
        <v>320</v>
      </c>
      <c r="C24" s="125">
        <f>C25</f>
        <v>1259.1</v>
      </c>
    </row>
    <row r="25" spans="1:3" s="129" customFormat="1" ht="94.5">
      <c r="A25" s="126" t="s">
        <v>321</v>
      </c>
      <c r="B25" s="127" t="s">
        <v>322</v>
      </c>
      <c r="C25" s="125">
        <f>C26</f>
        <v>1259.1</v>
      </c>
    </row>
    <row r="26" spans="1:3" s="129" customFormat="1" ht="110.25">
      <c r="A26" s="135" t="s">
        <v>323</v>
      </c>
      <c r="B26" s="133" t="s">
        <v>324</v>
      </c>
      <c r="C26" s="132">
        <f>C27</f>
        <v>1259.1</v>
      </c>
    </row>
    <row r="27" spans="1:3" s="129" customFormat="1" ht="110.25">
      <c r="A27" s="135" t="s">
        <v>325</v>
      </c>
      <c r="B27" s="133" t="s">
        <v>326</v>
      </c>
      <c r="C27" s="132">
        <v>1259.1</v>
      </c>
    </row>
    <row r="28" spans="1:3" ht="15.75">
      <c r="A28" s="126" t="s">
        <v>327</v>
      </c>
      <c r="B28" s="127" t="s">
        <v>328</v>
      </c>
      <c r="C28" s="125">
        <f>C29</f>
        <v>115</v>
      </c>
    </row>
    <row r="29" spans="1:3" ht="78.75">
      <c r="A29" s="126" t="s">
        <v>329</v>
      </c>
      <c r="B29" s="127" t="s">
        <v>330</v>
      </c>
      <c r="C29" s="118">
        <f>C30</f>
        <v>115</v>
      </c>
    </row>
    <row r="30" spans="1:3" ht="63">
      <c r="A30" s="135" t="s">
        <v>331</v>
      </c>
      <c r="B30" s="133" t="s">
        <v>332</v>
      </c>
      <c r="C30" s="132">
        <f>C31</f>
        <v>115</v>
      </c>
    </row>
    <row r="31" spans="1:3" ht="141.75">
      <c r="A31" s="135" t="s">
        <v>333</v>
      </c>
      <c r="B31" s="133" t="s">
        <v>334</v>
      </c>
      <c r="C31" s="121">
        <v>115</v>
      </c>
    </row>
    <row r="32" spans="1:3" s="129" customFormat="1" ht="18.75">
      <c r="A32" s="107" t="s">
        <v>335</v>
      </c>
      <c r="B32" s="127" t="s">
        <v>336</v>
      </c>
      <c r="C32" s="125">
        <f>C33</f>
        <v>54467</v>
      </c>
    </row>
    <row r="33" spans="1:3" s="129" customFormat="1" ht="47.25">
      <c r="A33" s="126" t="s">
        <v>337</v>
      </c>
      <c r="B33" s="127" t="s">
        <v>338</v>
      </c>
      <c r="C33" s="125">
        <f>C34+C40+C37</f>
        <v>54467</v>
      </c>
    </row>
    <row r="34" spans="1:3" s="129" customFormat="1" ht="15.75" customHeight="1">
      <c r="A34" s="128" t="s">
        <v>339</v>
      </c>
      <c r="B34" s="124" t="s">
        <v>340</v>
      </c>
      <c r="C34" s="125">
        <f>C35</f>
        <v>35915.3</v>
      </c>
    </row>
    <row r="35" spans="1:3" s="129" customFormat="1" ht="15.75">
      <c r="A35" s="136" t="s">
        <v>341</v>
      </c>
      <c r="B35" s="124" t="s">
        <v>342</v>
      </c>
      <c r="C35" s="125">
        <f>C36</f>
        <v>35915.3</v>
      </c>
    </row>
    <row r="36" spans="1:3" ht="47.25">
      <c r="A36" s="130" t="s">
        <v>343</v>
      </c>
      <c r="B36" s="137" t="s">
        <v>344</v>
      </c>
      <c r="C36" s="132">
        <v>35915.3</v>
      </c>
    </row>
    <row r="37" spans="1:3" ht="31.5">
      <c r="A37" s="138" t="s">
        <v>345</v>
      </c>
      <c r="B37" s="127" t="s">
        <v>346</v>
      </c>
      <c r="C37" s="125">
        <f>C38</f>
        <v>3386.5</v>
      </c>
    </row>
    <row r="38" spans="1:3" ht="15.75">
      <c r="A38" s="138" t="s">
        <v>347</v>
      </c>
      <c r="B38" s="127" t="s">
        <v>348</v>
      </c>
      <c r="C38" s="125">
        <f>C39</f>
        <v>3386.5</v>
      </c>
    </row>
    <row r="39" spans="1:3" ht="31.5">
      <c r="A39" s="139" t="s">
        <v>349</v>
      </c>
      <c r="B39" s="133" t="s">
        <v>350</v>
      </c>
      <c r="C39" s="132">
        <v>3386.5</v>
      </c>
    </row>
    <row r="40" spans="1:3" s="129" customFormat="1" ht="15.75" customHeight="1">
      <c r="A40" s="138" t="s">
        <v>351</v>
      </c>
      <c r="B40" s="127" t="s">
        <v>352</v>
      </c>
      <c r="C40" s="125">
        <f>C41+C45</f>
        <v>15165.2</v>
      </c>
    </row>
    <row r="41" spans="1:3" s="129" customFormat="1" ht="31.5">
      <c r="A41" s="138" t="s">
        <v>353</v>
      </c>
      <c r="B41" s="127" t="s">
        <v>354</v>
      </c>
      <c r="C41" s="125">
        <f>C42</f>
        <v>3244.7</v>
      </c>
    </row>
    <row r="42" spans="1:3" ht="47.25">
      <c r="A42" s="130" t="s">
        <v>355</v>
      </c>
      <c r="B42" s="133" t="s">
        <v>356</v>
      </c>
      <c r="C42" s="132">
        <f>C43+C44</f>
        <v>3244.7</v>
      </c>
    </row>
    <row r="43" spans="1:3" ht="63">
      <c r="A43" s="130" t="s">
        <v>357</v>
      </c>
      <c r="B43" s="133" t="s">
        <v>358</v>
      </c>
      <c r="C43" s="132">
        <v>3236.6</v>
      </c>
    </row>
    <row r="44" spans="1:3" ht="94.5">
      <c r="A44" s="140" t="s">
        <v>359</v>
      </c>
      <c r="B44" s="133" t="s">
        <v>360</v>
      </c>
      <c r="C44" s="132">
        <v>8.1</v>
      </c>
    </row>
    <row r="45" spans="1:3" s="129" customFormat="1" ht="47.25">
      <c r="A45" s="138" t="s">
        <v>361</v>
      </c>
      <c r="B45" s="127" t="s">
        <v>362</v>
      </c>
      <c r="C45" s="125">
        <f>C46</f>
        <v>11920.5</v>
      </c>
    </row>
    <row r="46" spans="1:3" ht="63">
      <c r="A46" s="139" t="s">
        <v>363</v>
      </c>
      <c r="B46" s="133" t="s">
        <v>364</v>
      </c>
      <c r="C46" s="132">
        <f>C47+C48</f>
        <v>11920.5</v>
      </c>
    </row>
    <row r="47" spans="1:3" ht="47.25">
      <c r="A47" s="141" t="s">
        <v>365</v>
      </c>
      <c r="B47" s="133" t="s">
        <v>366</v>
      </c>
      <c r="C47" s="132">
        <f>6645.1+883.9</f>
        <v>7529</v>
      </c>
    </row>
    <row r="48" spans="1:3" ht="47.25">
      <c r="A48" s="130" t="s">
        <v>367</v>
      </c>
      <c r="B48" s="133" t="s">
        <v>368</v>
      </c>
      <c r="C48" s="132">
        <v>4391.5</v>
      </c>
    </row>
    <row r="49" spans="1:3" s="112" customFormat="1" ht="18.75">
      <c r="A49" s="142" t="s">
        <v>0</v>
      </c>
      <c r="B49" s="143"/>
      <c r="C49" s="144">
        <f>C15+C32</f>
        <v>64602.5</v>
      </c>
    </row>
  </sheetData>
  <mergeCells count="7">
    <mergeCell ref="A13:A14"/>
    <mergeCell ref="B13:B14"/>
    <mergeCell ref="C13:C14"/>
    <mergeCell ref="A9:C9"/>
    <mergeCell ref="A10:C10"/>
    <mergeCell ref="A11:C11"/>
    <mergeCell ref="A12:C12"/>
  </mergeCells>
  <printOptions/>
  <pageMargins left="0.5905511811023623" right="0.5905511811023623" top="0.5905511811023623" bottom="0.5905511811023623" header="0.5118110236220472" footer="0.5118110236220472"/>
  <pageSetup fitToHeight="3" fitToWidth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SheetLayoutView="100" zoomScalePageLayoutView="0" workbookViewId="0" topLeftCell="A25">
      <selection activeCell="D33" sqref="D33"/>
    </sheetView>
  </sheetViews>
  <sheetFormatPr defaultColWidth="8.7968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2" bestFit="1" customWidth="1"/>
    <col min="5" max="5" width="10.296875" style="43" customWidth="1"/>
    <col min="6" max="6" width="9" style="43" customWidth="1"/>
    <col min="7" max="7" width="13.3984375" style="77" customWidth="1"/>
    <col min="8" max="16384" width="8.8984375" style="2" customWidth="1"/>
  </cols>
  <sheetData>
    <row r="1" spans="1:7" ht="15.75">
      <c r="A1" s="1"/>
      <c r="B1" s="1"/>
      <c r="C1" s="3"/>
      <c r="D1" s="156" t="s">
        <v>370</v>
      </c>
      <c r="E1" s="156"/>
      <c r="F1" s="156"/>
      <c r="G1" s="156"/>
    </row>
    <row r="2" spans="1:7" ht="15.75" customHeight="1">
      <c r="A2" s="1"/>
      <c r="B2" s="1"/>
      <c r="C2" s="3"/>
      <c r="D2" s="157" t="s">
        <v>253</v>
      </c>
      <c r="E2" s="157"/>
      <c r="F2" s="157"/>
      <c r="G2" s="157"/>
    </row>
    <row r="3" spans="1:7" ht="15.75" customHeight="1">
      <c r="A3" s="1"/>
      <c r="B3" s="1"/>
      <c r="C3" s="3"/>
      <c r="D3" s="157" t="s">
        <v>206</v>
      </c>
      <c r="E3" s="157"/>
      <c r="F3" s="157"/>
      <c r="G3" s="157"/>
    </row>
    <row r="4" spans="1:7" ht="15.75">
      <c r="A4" s="1"/>
      <c r="B4" s="1"/>
      <c r="C4" s="6"/>
      <c r="D4" s="158" t="s">
        <v>89</v>
      </c>
      <c r="E4" s="158"/>
      <c r="F4" s="158"/>
      <c r="G4" s="158"/>
    </row>
    <row r="5" spans="1:7" ht="15.75">
      <c r="A5" s="1"/>
      <c r="B5" s="1"/>
      <c r="C5" s="6"/>
      <c r="D5" s="158" t="s">
        <v>88</v>
      </c>
      <c r="E5" s="158"/>
      <c r="F5" s="158"/>
      <c r="G5" s="158"/>
    </row>
    <row r="6" spans="1:7" ht="15.75">
      <c r="A6" s="4"/>
      <c r="B6" s="6"/>
      <c r="C6" s="6"/>
      <c r="D6" s="159" t="s">
        <v>369</v>
      </c>
      <c r="E6" s="159"/>
      <c r="F6" s="159"/>
      <c r="G6" s="159"/>
    </row>
    <row r="7" spans="1:7" ht="15.75">
      <c r="A7" s="4"/>
      <c r="B7" s="6"/>
      <c r="C7" s="6"/>
      <c r="D7" s="7"/>
      <c r="E7" s="7"/>
      <c r="F7" s="7"/>
      <c r="G7" s="75"/>
    </row>
    <row r="8" spans="1:7" ht="15.75">
      <c r="A8" s="4"/>
      <c r="B8" s="6"/>
      <c r="C8" s="6"/>
      <c r="D8" s="7"/>
      <c r="E8" s="7"/>
      <c r="F8" s="7"/>
      <c r="G8" s="75"/>
    </row>
    <row r="9" spans="1:7" ht="20.25">
      <c r="A9" s="155" t="s">
        <v>186</v>
      </c>
      <c r="B9" s="155"/>
      <c r="C9" s="155"/>
      <c r="D9" s="155"/>
      <c r="E9" s="155"/>
      <c r="F9" s="155"/>
      <c r="G9" s="155"/>
    </row>
    <row r="10" spans="1:7" ht="20.25">
      <c r="A10" s="155" t="s">
        <v>184</v>
      </c>
      <c r="B10" s="155"/>
      <c r="C10" s="155"/>
      <c r="D10" s="155"/>
      <c r="E10" s="155"/>
      <c r="F10" s="155"/>
      <c r="G10" s="155"/>
    </row>
    <row r="11" spans="1:7" ht="20.25">
      <c r="A11" s="155" t="s">
        <v>252</v>
      </c>
      <c r="B11" s="155"/>
      <c r="C11" s="155"/>
      <c r="D11" s="155"/>
      <c r="E11" s="155"/>
      <c r="F11" s="155"/>
      <c r="G11" s="155"/>
    </row>
    <row r="12" spans="1:7" s="47" customFormat="1" ht="12.75">
      <c r="A12" s="160"/>
      <c r="B12" s="160"/>
      <c r="C12" s="160"/>
      <c r="D12" s="160"/>
      <c r="E12" s="160"/>
      <c r="F12" s="160"/>
      <c r="G12" s="160"/>
    </row>
    <row r="13" spans="1:7" s="47" customFormat="1" ht="42.75" customHeight="1">
      <c r="A13" s="161" t="s">
        <v>1</v>
      </c>
      <c r="B13" s="162" t="s">
        <v>2</v>
      </c>
      <c r="C13" s="162" t="s">
        <v>185</v>
      </c>
      <c r="D13" s="162" t="s">
        <v>3</v>
      </c>
      <c r="E13" s="163" t="s">
        <v>4</v>
      </c>
      <c r="F13" s="163" t="s">
        <v>107</v>
      </c>
      <c r="G13" s="164" t="s">
        <v>212</v>
      </c>
    </row>
    <row r="14" spans="1:7" s="47" customFormat="1" ht="42.75" customHeight="1">
      <c r="A14" s="148"/>
      <c r="B14" s="148"/>
      <c r="C14" s="148"/>
      <c r="D14" s="148"/>
      <c r="E14" s="148"/>
      <c r="F14" s="148"/>
      <c r="G14" s="148"/>
    </row>
    <row r="15" spans="1:7" ht="15.75">
      <c r="A15" s="10" t="s">
        <v>5</v>
      </c>
      <c r="B15" s="11" t="s">
        <v>6</v>
      </c>
      <c r="C15" s="11" t="s">
        <v>9</v>
      </c>
      <c r="D15" s="11"/>
      <c r="E15" s="12"/>
      <c r="F15" s="12"/>
      <c r="G15" s="94">
        <f>G16</f>
        <v>5156.4</v>
      </c>
    </row>
    <row r="16" spans="1:7" ht="22.5" customHeight="1">
      <c r="A16" s="10" t="s">
        <v>7</v>
      </c>
      <c r="B16" s="13" t="s">
        <v>8</v>
      </c>
      <c r="C16" s="12" t="s">
        <v>9</v>
      </c>
      <c r="D16" s="14" t="s">
        <v>10</v>
      </c>
      <c r="E16" s="15"/>
      <c r="F16" s="12"/>
      <c r="G16" s="94">
        <f>G17+G20</f>
        <v>5156.4</v>
      </c>
    </row>
    <row r="17" spans="1:7" ht="57">
      <c r="A17" s="12" t="s">
        <v>11</v>
      </c>
      <c r="B17" s="13" t="s">
        <v>46</v>
      </c>
      <c r="C17" s="16" t="s">
        <v>9</v>
      </c>
      <c r="D17" s="14" t="s">
        <v>12</v>
      </c>
      <c r="E17" s="17"/>
      <c r="F17" s="14"/>
      <c r="G17" s="95">
        <f>G18</f>
        <v>1534.5</v>
      </c>
    </row>
    <row r="18" spans="1:7" ht="30">
      <c r="A18" s="16" t="s">
        <v>13</v>
      </c>
      <c r="B18" s="18" t="s">
        <v>14</v>
      </c>
      <c r="C18" s="16" t="s">
        <v>9</v>
      </c>
      <c r="D18" s="19" t="s">
        <v>12</v>
      </c>
      <c r="E18" s="14" t="s">
        <v>138</v>
      </c>
      <c r="F18" s="14"/>
      <c r="G18" s="95">
        <f>G19</f>
        <v>1534.5</v>
      </c>
    </row>
    <row r="19" spans="1:7" ht="93.75" customHeight="1">
      <c r="A19" s="16"/>
      <c r="B19" s="18" t="s">
        <v>112</v>
      </c>
      <c r="C19" s="16" t="s">
        <v>9</v>
      </c>
      <c r="D19" s="19" t="s">
        <v>12</v>
      </c>
      <c r="E19" s="19" t="s">
        <v>138</v>
      </c>
      <c r="F19" s="14" t="s">
        <v>111</v>
      </c>
      <c r="G19" s="96">
        <v>1534.5</v>
      </c>
    </row>
    <row r="20" spans="1:7" ht="71.25">
      <c r="A20" s="12" t="s">
        <v>15</v>
      </c>
      <c r="B20" s="13" t="s">
        <v>47</v>
      </c>
      <c r="C20" s="12" t="s">
        <v>9</v>
      </c>
      <c r="D20" s="14" t="s">
        <v>16</v>
      </c>
      <c r="E20" s="14"/>
      <c r="F20" s="14"/>
      <c r="G20" s="95">
        <f>G21+G25+G27</f>
        <v>3621.9</v>
      </c>
    </row>
    <row r="21" spans="1:7" ht="60">
      <c r="A21" s="16" t="s">
        <v>17</v>
      </c>
      <c r="B21" s="18" t="s">
        <v>18</v>
      </c>
      <c r="C21" s="16" t="s">
        <v>9</v>
      </c>
      <c r="D21" s="19" t="s">
        <v>16</v>
      </c>
      <c r="E21" s="14" t="s">
        <v>139</v>
      </c>
      <c r="F21" s="14"/>
      <c r="G21" s="95">
        <f>G22+G24+G23</f>
        <v>3469.3</v>
      </c>
    </row>
    <row r="22" spans="1:7" ht="96" customHeight="1">
      <c r="A22" s="16"/>
      <c r="B22" s="18" t="s">
        <v>112</v>
      </c>
      <c r="C22" s="16" t="s">
        <v>9</v>
      </c>
      <c r="D22" s="19" t="s">
        <v>16</v>
      </c>
      <c r="E22" s="19" t="s">
        <v>139</v>
      </c>
      <c r="F22" s="14" t="s">
        <v>111</v>
      </c>
      <c r="G22" s="95">
        <v>1442.1</v>
      </c>
    </row>
    <row r="23" spans="1:7" ht="45">
      <c r="A23" s="16"/>
      <c r="B23" s="21" t="s">
        <v>161</v>
      </c>
      <c r="C23" s="16" t="s">
        <v>9</v>
      </c>
      <c r="D23" s="19" t="s">
        <v>16</v>
      </c>
      <c r="E23" s="19" t="s">
        <v>139</v>
      </c>
      <c r="F23" s="14" t="s">
        <v>114</v>
      </c>
      <c r="G23" s="95">
        <f>1800+15</f>
        <v>1815</v>
      </c>
    </row>
    <row r="24" spans="1:7" ht="15.75">
      <c r="A24" s="16"/>
      <c r="B24" s="20" t="s">
        <v>117</v>
      </c>
      <c r="C24" s="16" t="s">
        <v>9</v>
      </c>
      <c r="D24" s="19" t="s">
        <v>16</v>
      </c>
      <c r="E24" s="19" t="s">
        <v>139</v>
      </c>
      <c r="F24" s="14" t="s">
        <v>116</v>
      </c>
      <c r="G24" s="95">
        <f>4+1+252-44.8</f>
        <v>212.2</v>
      </c>
    </row>
    <row r="25" spans="1:7" ht="61.5" customHeight="1">
      <c r="A25" s="16" t="s">
        <v>123</v>
      </c>
      <c r="B25" s="18" t="s">
        <v>86</v>
      </c>
      <c r="C25" s="16" t="s">
        <v>9</v>
      </c>
      <c r="D25" s="14" t="s">
        <v>16</v>
      </c>
      <c r="E25" s="14" t="s">
        <v>140</v>
      </c>
      <c r="F25" s="19"/>
      <c r="G25" s="95">
        <f>G26</f>
        <v>36.6</v>
      </c>
    </row>
    <row r="26" spans="1:7" ht="90.75" customHeight="1">
      <c r="A26" s="16"/>
      <c r="B26" s="22" t="s">
        <v>112</v>
      </c>
      <c r="C26" s="16" t="s">
        <v>9</v>
      </c>
      <c r="D26" s="19" t="s">
        <v>16</v>
      </c>
      <c r="E26" s="19" t="s">
        <v>140</v>
      </c>
      <c r="F26" s="14" t="s">
        <v>111</v>
      </c>
      <c r="G26" s="96">
        <v>36.6</v>
      </c>
    </row>
    <row r="27" spans="1:7" ht="60">
      <c r="A27" s="16"/>
      <c r="B27" s="22" t="s">
        <v>87</v>
      </c>
      <c r="C27" s="16" t="s">
        <v>9</v>
      </c>
      <c r="D27" s="19" t="s">
        <v>16</v>
      </c>
      <c r="E27" s="19" t="s">
        <v>160</v>
      </c>
      <c r="F27" s="14"/>
      <c r="G27" s="95">
        <f>G28</f>
        <v>116</v>
      </c>
    </row>
    <row r="28" spans="1:7" ht="15.75">
      <c r="A28" s="16"/>
      <c r="B28" s="22" t="s">
        <v>117</v>
      </c>
      <c r="C28" s="16" t="s">
        <v>9</v>
      </c>
      <c r="D28" s="19" t="s">
        <v>16</v>
      </c>
      <c r="E28" s="19" t="s">
        <v>160</v>
      </c>
      <c r="F28" s="14" t="s">
        <v>116</v>
      </c>
      <c r="G28" s="96">
        <f>96+20</f>
        <v>116</v>
      </c>
    </row>
    <row r="29" spans="1:7" ht="15.75">
      <c r="A29" s="12" t="s">
        <v>20</v>
      </c>
      <c r="B29" s="11" t="s">
        <v>21</v>
      </c>
      <c r="C29" s="12" t="s">
        <v>23</v>
      </c>
      <c r="D29" s="19"/>
      <c r="E29" s="19"/>
      <c r="F29" s="19"/>
      <c r="G29" s="95">
        <f>G30+G51+G86+G94+G64+G77+G73+G110+G106</f>
        <v>62637.299999999996</v>
      </c>
    </row>
    <row r="30" spans="1:7" ht="24" customHeight="1">
      <c r="A30" s="12" t="s">
        <v>22</v>
      </c>
      <c r="B30" s="13" t="s">
        <v>8</v>
      </c>
      <c r="C30" s="12" t="s">
        <v>23</v>
      </c>
      <c r="D30" s="14" t="s">
        <v>10</v>
      </c>
      <c r="E30" s="19"/>
      <c r="F30" s="19"/>
      <c r="G30" s="95">
        <f>G31+G44+G41</f>
        <v>11018.4</v>
      </c>
    </row>
    <row r="31" spans="1:7" ht="71.25" customHeight="1">
      <c r="A31" s="12" t="s">
        <v>24</v>
      </c>
      <c r="B31" s="23" t="s">
        <v>48</v>
      </c>
      <c r="C31" s="16" t="s">
        <v>23</v>
      </c>
      <c r="D31" s="14" t="s">
        <v>25</v>
      </c>
      <c r="E31" s="19"/>
      <c r="F31" s="19"/>
      <c r="G31" s="95">
        <f>G34+G32+G38</f>
        <v>10087.3</v>
      </c>
    </row>
    <row r="32" spans="1:7" ht="45">
      <c r="A32" s="16" t="s">
        <v>26</v>
      </c>
      <c r="B32" s="18" t="s">
        <v>27</v>
      </c>
      <c r="C32" s="16" t="s">
        <v>23</v>
      </c>
      <c r="D32" s="19" t="s">
        <v>25</v>
      </c>
      <c r="E32" s="14" t="s">
        <v>141</v>
      </c>
      <c r="F32" s="19"/>
      <c r="G32" s="95">
        <f>G33</f>
        <v>1534.5</v>
      </c>
    </row>
    <row r="33" spans="1:7" ht="92.25" customHeight="1">
      <c r="A33" s="24"/>
      <c r="B33" s="18" t="s">
        <v>112</v>
      </c>
      <c r="C33" s="16" t="s">
        <v>23</v>
      </c>
      <c r="D33" s="19" t="s">
        <v>25</v>
      </c>
      <c r="E33" s="19" t="s">
        <v>141</v>
      </c>
      <c r="F33" s="14" t="s">
        <v>111</v>
      </c>
      <c r="G33" s="96">
        <v>1534.5</v>
      </c>
    </row>
    <row r="34" spans="1:7" ht="30">
      <c r="A34" s="24" t="s">
        <v>28</v>
      </c>
      <c r="B34" s="25" t="s">
        <v>29</v>
      </c>
      <c r="C34" s="16" t="s">
        <v>23</v>
      </c>
      <c r="D34" s="19" t="s">
        <v>25</v>
      </c>
      <c r="E34" s="14" t="s">
        <v>142</v>
      </c>
      <c r="F34" s="19"/>
      <c r="G34" s="95">
        <f>G35+G36+G37</f>
        <v>5316.2</v>
      </c>
    </row>
    <row r="35" spans="1:7" ht="89.25" customHeight="1">
      <c r="A35" s="12"/>
      <c r="B35" s="18" t="s">
        <v>112</v>
      </c>
      <c r="C35" s="16" t="s">
        <v>23</v>
      </c>
      <c r="D35" s="19" t="s">
        <v>25</v>
      </c>
      <c r="E35" s="19" t="s">
        <v>142</v>
      </c>
      <c r="F35" s="14" t="s">
        <v>111</v>
      </c>
      <c r="G35" s="95">
        <v>5067.8</v>
      </c>
    </row>
    <row r="36" spans="1:7" ht="45" customHeight="1">
      <c r="A36" s="16"/>
      <c r="B36" s="21" t="s">
        <v>161</v>
      </c>
      <c r="C36" s="16" t="s">
        <v>23</v>
      </c>
      <c r="D36" s="19" t="s">
        <v>25</v>
      </c>
      <c r="E36" s="19" t="s">
        <v>142</v>
      </c>
      <c r="F36" s="14" t="s">
        <v>114</v>
      </c>
      <c r="G36" s="95">
        <v>246.4</v>
      </c>
    </row>
    <row r="37" spans="1:7" ht="15.75">
      <c r="A37" s="16"/>
      <c r="B37" s="22" t="s">
        <v>117</v>
      </c>
      <c r="C37" s="16" t="s">
        <v>23</v>
      </c>
      <c r="D37" s="19" t="s">
        <v>25</v>
      </c>
      <c r="E37" s="19" t="s">
        <v>142</v>
      </c>
      <c r="F37" s="14" t="s">
        <v>116</v>
      </c>
      <c r="G37" s="95">
        <f>1+1</f>
        <v>2</v>
      </c>
    </row>
    <row r="38" spans="1:7" ht="77.25" customHeight="1">
      <c r="A38" s="16" t="s">
        <v>118</v>
      </c>
      <c r="B38" s="22" t="s">
        <v>167</v>
      </c>
      <c r="C38" s="16" t="s">
        <v>23</v>
      </c>
      <c r="D38" s="19" t="s">
        <v>25</v>
      </c>
      <c r="E38" s="14" t="s">
        <v>165</v>
      </c>
      <c r="F38" s="19"/>
      <c r="G38" s="95">
        <f>G39+G40</f>
        <v>3236.6</v>
      </c>
    </row>
    <row r="39" spans="1:7" ht="90">
      <c r="A39" s="16"/>
      <c r="B39" s="18" t="s">
        <v>112</v>
      </c>
      <c r="C39" s="16" t="s">
        <v>23</v>
      </c>
      <c r="D39" s="19" t="s">
        <v>25</v>
      </c>
      <c r="E39" s="19" t="s">
        <v>165</v>
      </c>
      <c r="F39" s="14" t="s">
        <v>111</v>
      </c>
      <c r="G39" s="96">
        <v>3016.1</v>
      </c>
    </row>
    <row r="40" spans="1:7" ht="45">
      <c r="A40" s="16"/>
      <c r="B40" s="21" t="s">
        <v>161</v>
      </c>
      <c r="C40" s="16" t="s">
        <v>23</v>
      </c>
      <c r="D40" s="19" t="s">
        <v>25</v>
      </c>
      <c r="E40" s="19" t="s">
        <v>165</v>
      </c>
      <c r="F40" s="14" t="s">
        <v>114</v>
      </c>
      <c r="G40" s="96">
        <v>220.5</v>
      </c>
    </row>
    <row r="41" spans="1:7" ht="15.75">
      <c r="A41" s="12" t="s">
        <v>124</v>
      </c>
      <c r="B41" s="29" t="s">
        <v>95</v>
      </c>
      <c r="C41" s="16" t="s">
        <v>23</v>
      </c>
      <c r="D41" s="14" t="s">
        <v>99</v>
      </c>
      <c r="E41" s="19"/>
      <c r="F41" s="14"/>
      <c r="G41" s="96">
        <v>20</v>
      </c>
    </row>
    <row r="42" spans="1:7" ht="15.75">
      <c r="A42" s="24" t="s">
        <v>125</v>
      </c>
      <c r="B42" s="18" t="s">
        <v>96</v>
      </c>
      <c r="C42" s="16" t="s">
        <v>23</v>
      </c>
      <c r="D42" s="19" t="s">
        <v>99</v>
      </c>
      <c r="E42" s="14" t="s">
        <v>158</v>
      </c>
      <c r="F42" s="14"/>
      <c r="G42" s="96">
        <v>20</v>
      </c>
    </row>
    <row r="43" spans="1:7" ht="15.75">
      <c r="A43" s="16"/>
      <c r="B43" s="20" t="s">
        <v>117</v>
      </c>
      <c r="C43" s="16" t="s">
        <v>23</v>
      </c>
      <c r="D43" s="19" t="s">
        <v>99</v>
      </c>
      <c r="E43" s="19" t="s">
        <v>158</v>
      </c>
      <c r="F43" s="14" t="s">
        <v>116</v>
      </c>
      <c r="G43" s="95">
        <v>20</v>
      </c>
    </row>
    <row r="44" spans="1:7" ht="15.75">
      <c r="A44" s="12" t="s">
        <v>97</v>
      </c>
      <c r="B44" s="13" t="s">
        <v>19</v>
      </c>
      <c r="C44" s="16" t="s">
        <v>23</v>
      </c>
      <c r="D44" s="14" t="s">
        <v>80</v>
      </c>
      <c r="E44" s="19"/>
      <c r="F44" s="19"/>
      <c r="G44" s="95">
        <f>G49+G47+G45</f>
        <v>911.1</v>
      </c>
    </row>
    <row r="45" spans="1:7" ht="75">
      <c r="A45" s="24" t="s">
        <v>98</v>
      </c>
      <c r="B45" s="20" t="s">
        <v>166</v>
      </c>
      <c r="C45" s="16" t="s">
        <v>23</v>
      </c>
      <c r="D45" s="19" t="s">
        <v>80</v>
      </c>
      <c r="E45" s="26" t="s">
        <v>254</v>
      </c>
      <c r="F45" s="19"/>
      <c r="G45" s="95">
        <f>G46</f>
        <v>8.1</v>
      </c>
    </row>
    <row r="46" spans="1:7" ht="45">
      <c r="A46" s="27"/>
      <c r="B46" s="21" t="s">
        <v>161</v>
      </c>
      <c r="C46" s="16" t="s">
        <v>23</v>
      </c>
      <c r="D46" s="19" t="s">
        <v>80</v>
      </c>
      <c r="E46" s="28" t="s">
        <v>254</v>
      </c>
      <c r="F46" s="14" t="s">
        <v>114</v>
      </c>
      <c r="G46" s="96">
        <v>8.1</v>
      </c>
    </row>
    <row r="47" spans="1:7" ht="30">
      <c r="A47" s="24" t="s">
        <v>129</v>
      </c>
      <c r="B47" s="18" t="s">
        <v>90</v>
      </c>
      <c r="C47" s="16" t="s">
        <v>23</v>
      </c>
      <c r="D47" s="19" t="s">
        <v>80</v>
      </c>
      <c r="E47" s="15" t="s">
        <v>159</v>
      </c>
      <c r="F47" s="14"/>
      <c r="G47" s="95">
        <f>G48</f>
        <v>375</v>
      </c>
    </row>
    <row r="48" spans="1:7" ht="45">
      <c r="A48" s="16"/>
      <c r="B48" s="21" t="s">
        <v>161</v>
      </c>
      <c r="C48" s="16" t="s">
        <v>23</v>
      </c>
      <c r="D48" s="19" t="s">
        <v>80</v>
      </c>
      <c r="E48" s="30" t="s">
        <v>159</v>
      </c>
      <c r="F48" s="14" t="s">
        <v>114</v>
      </c>
      <c r="G48" s="96">
        <v>375</v>
      </c>
    </row>
    <row r="49" spans="1:7" ht="60">
      <c r="A49" s="24" t="s">
        <v>255</v>
      </c>
      <c r="B49" s="32" t="s">
        <v>219</v>
      </c>
      <c r="C49" s="16" t="s">
        <v>23</v>
      </c>
      <c r="D49" s="28" t="s">
        <v>80</v>
      </c>
      <c r="E49" s="14" t="s">
        <v>144</v>
      </c>
      <c r="F49" s="14"/>
      <c r="G49" s="95">
        <f>G50</f>
        <v>528</v>
      </c>
    </row>
    <row r="50" spans="1:7" ht="45">
      <c r="A50" s="24"/>
      <c r="B50" s="21" t="s">
        <v>161</v>
      </c>
      <c r="C50" s="16" t="s">
        <v>23</v>
      </c>
      <c r="D50" s="28" t="s">
        <v>80</v>
      </c>
      <c r="E50" s="19" t="s">
        <v>144</v>
      </c>
      <c r="F50" s="14" t="s">
        <v>114</v>
      </c>
      <c r="G50" s="96">
        <v>528</v>
      </c>
    </row>
    <row r="51" spans="1:7" ht="28.5">
      <c r="A51" s="10" t="s">
        <v>30</v>
      </c>
      <c r="B51" s="13" t="s">
        <v>31</v>
      </c>
      <c r="C51" s="16" t="s">
        <v>23</v>
      </c>
      <c r="D51" s="14" t="s">
        <v>32</v>
      </c>
      <c r="E51" s="19"/>
      <c r="F51" s="19"/>
      <c r="G51" s="95">
        <f>G52+G55</f>
        <v>1320</v>
      </c>
    </row>
    <row r="52" spans="1:7" ht="57">
      <c r="A52" s="10" t="s">
        <v>33</v>
      </c>
      <c r="B52" s="13" t="s">
        <v>239</v>
      </c>
      <c r="C52" s="16" t="s">
        <v>23</v>
      </c>
      <c r="D52" s="14" t="s">
        <v>240</v>
      </c>
      <c r="E52" s="19"/>
      <c r="F52" s="19"/>
      <c r="G52" s="95">
        <f>G53</f>
        <v>350</v>
      </c>
    </row>
    <row r="53" spans="1:7" ht="90">
      <c r="A53" s="24" t="s">
        <v>35</v>
      </c>
      <c r="B53" s="18" t="s">
        <v>242</v>
      </c>
      <c r="C53" s="16" t="s">
        <v>23</v>
      </c>
      <c r="D53" s="19" t="s">
        <v>240</v>
      </c>
      <c r="E53" s="26" t="s">
        <v>147</v>
      </c>
      <c r="F53" s="14"/>
      <c r="G53" s="95">
        <f>G54</f>
        <v>350</v>
      </c>
    </row>
    <row r="54" spans="1:7" ht="45">
      <c r="A54" s="24"/>
      <c r="B54" s="21" t="s">
        <v>161</v>
      </c>
      <c r="C54" s="16" t="s">
        <v>23</v>
      </c>
      <c r="D54" s="19" t="s">
        <v>240</v>
      </c>
      <c r="E54" s="28" t="s">
        <v>147</v>
      </c>
      <c r="F54" s="14" t="s">
        <v>114</v>
      </c>
      <c r="G54" s="96">
        <f>250+100</f>
        <v>350</v>
      </c>
    </row>
    <row r="55" spans="1:7" ht="42.75">
      <c r="A55" s="10" t="s">
        <v>51</v>
      </c>
      <c r="B55" s="29" t="s">
        <v>50</v>
      </c>
      <c r="C55" s="16" t="s">
        <v>23</v>
      </c>
      <c r="D55" s="14" t="s">
        <v>49</v>
      </c>
      <c r="E55" s="14"/>
      <c r="F55" s="14"/>
      <c r="G55" s="95">
        <f>G56+G62+G58+G60</f>
        <v>970</v>
      </c>
    </row>
    <row r="56" spans="1:7" s="55" customFormat="1" ht="90">
      <c r="A56" s="16" t="s">
        <v>52</v>
      </c>
      <c r="B56" s="18" t="s">
        <v>224</v>
      </c>
      <c r="C56" s="16" t="s">
        <v>23</v>
      </c>
      <c r="D56" s="19" t="s">
        <v>49</v>
      </c>
      <c r="E56" s="14" t="s">
        <v>152</v>
      </c>
      <c r="F56" s="14"/>
      <c r="G56" s="95">
        <f>G57</f>
        <v>150</v>
      </c>
    </row>
    <row r="57" spans="1:7" ht="45">
      <c r="A57" s="12"/>
      <c r="B57" s="21" t="s">
        <v>161</v>
      </c>
      <c r="C57" s="16" t="s">
        <v>23</v>
      </c>
      <c r="D57" s="19" t="s">
        <v>49</v>
      </c>
      <c r="E57" s="28" t="s">
        <v>152</v>
      </c>
      <c r="F57" s="14" t="s">
        <v>114</v>
      </c>
      <c r="G57" s="96">
        <v>150</v>
      </c>
    </row>
    <row r="58" spans="1:7" s="55" customFormat="1" ht="75">
      <c r="A58" s="16" t="s">
        <v>53</v>
      </c>
      <c r="B58" s="18" t="s">
        <v>221</v>
      </c>
      <c r="C58" s="16" t="s">
        <v>23</v>
      </c>
      <c r="D58" s="19" t="s">
        <v>49</v>
      </c>
      <c r="E58" s="14" t="s">
        <v>153</v>
      </c>
      <c r="F58" s="19"/>
      <c r="G58" s="95">
        <f>G59</f>
        <v>150</v>
      </c>
    </row>
    <row r="59" spans="1:7" ht="45">
      <c r="A59" s="16"/>
      <c r="B59" s="21" t="s">
        <v>161</v>
      </c>
      <c r="C59" s="16" t="s">
        <v>23</v>
      </c>
      <c r="D59" s="19" t="s">
        <v>49</v>
      </c>
      <c r="E59" s="28" t="s">
        <v>153</v>
      </c>
      <c r="F59" s="14" t="s">
        <v>114</v>
      </c>
      <c r="G59" s="96">
        <v>150</v>
      </c>
    </row>
    <row r="60" spans="1:7" ht="90">
      <c r="A60" s="16" t="s">
        <v>54</v>
      </c>
      <c r="B60" s="18" t="s">
        <v>243</v>
      </c>
      <c r="C60" s="16" t="s">
        <v>23</v>
      </c>
      <c r="D60" s="19" t="s">
        <v>49</v>
      </c>
      <c r="E60" s="14" t="s">
        <v>154</v>
      </c>
      <c r="F60" s="19"/>
      <c r="G60" s="95">
        <f>G61</f>
        <v>150</v>
      </c>
    </row>
    <row r="61" spans="1:7" ht="45">
      <c r="A61" s="16"/>
      <c r="B61" s="21" t="s">
        <v>161</v>
      </c>
      <c r="C61" s="16" t="s">
        <v>23</v>
      </c>
      <c r="D61" s="19" t="s">
        <v>49</v>
      </c>
      <c r="E61" s="19" t="s">
        <v>154</v>
      </c>
      <c r="F61" s="14" t="s">
        <v>114</v>
      </c>
      <c r="G61" s="96">
        <v>150</v>
      </c>
    </row>
    <row r="62" spans="1:7" ht="75">
      <c r="A62" s="16" t="s">
        <v>94</v>
      </c>
      <c r="B62" s="25" t="s">
        <v>217</v>
      </c>
      <c r="C62" s="16" t="s">
        <v>23</v>
      </c>
      <c r="D62" s="19" t="s">
        <v>49</v>
      </c>
      <c r="E62" s="15" t="s">
        <v>155</v>
      </c>
      <c r="F62" s="14"/>
      <c r="G62" s="95">
        <f>G63</f>
        <v>520</v>
      </c>
    </row>
    <row r="63" spans="1:7" ht="45">
      <c r="A63" s="16"/>
      <c r="B63" s="21" t="s">
        <v>161</v>
      </c>
      <c r="C63" s="16" t="s">
        <v>23</v>
      </c>
      <c r="D63" s="19" t="s">
        <v>49</v>
      </c>
      <c r="E63" s="30" t="s">
        <v>155</v>
      </c>
      <c r="F63" s="14" t="s">
        <v>114</v>
      </c>
      <c r="G63" s="96">
        <f>150+370</f>
        <v>520</v>
      </c>
    </row>
    <row r="64" spans="1:7" ht="24.75" customHeight="1">
      <c r="A64" s="10" t="s">
        <v>36</v>
      </c>
      <c r="B64" s="13" t="s">
        <v>56</v>
      </c>
      <c r="C64" s="16" t="s">
        <v>23</v>
      </c>
      <c r="D64" s="14" t="s">
        <v>55</v>
      </c>
      <c r="E64" s="19"/>
      <c r="F64" s="19"/>
      <c r="G64" s="95">
        <f>G65</f>
        <v>13970</v>
      </c>
    </row>
    <row r="65" spans="1:7" ht="25.5" customHeight="1">
      <c r="A65" s="10" t="s">
        <v>37</v>
      </c>
      <c r="B65" s="29" t="s">
        <v>65</v>
      </c>
      <c r="C65" s="16" t="s">
        <v>23</v>
      </c>
      <c r="D65" s="14" t="s">
        <v>66</v>
      </c>
      <c r="E65" s="19"/>
      <c r="F65" s="19"/>
      <c r="G65" s="95">
        <f>G66</f>
        <v>13970</v>
      </c>
    </row>
    <row r="66" spans="1:7" ht="28.5">
      <c r="A66" s="24"/>
      <c r="B66" s="29" t="s">
        <v>93</v>
      </c>
      <c r="C66" s="16" t="s">
        <v>23</v>
      </c>
      <c r="D66" s="19" t="s">
        <v>66</v>
      </c>
      <c r="E66" s="14"/>
      <c r="F66" s="19"/>
      <c r="G66" s="95">
        <f>G67+G69+G71</f>
        <v>13970</v>
      </c>
    </row>
    <row r="67" spans="1:7" ht="30">
      <c r="A67" s="16" t="s">
        <v>81</v>
      </c>
      <c r="B67" s="18" t="s">
        <v>214</v>
      </c>
      <c r="C67" s="16" t="s">
        <v>23</v>
      </c>
      <c r="D67" s="19" t="s">
        <v>66</v>
      </c>
      <c r="E67" s="14" t="s">
        <v>151</v>
      </c>
      <c r="F67" s="19"/>
      <c r="G67" s="95">
        <f>G68</f>
        <v>8760</v>
      </c>
    </row>
    <row r="68" spans="1:7" ht="45">
      <c r="A68" s="16"/>
      <c r="B68" s="21" t="s">
        <v>161</v>
      </c>
      <c r="C68" s="16" t="s">
        <v>23</v>
      </c>
      <c r="D68" s="19" t="s">
        <v>66</v>
      </c>
      <c r="E68" s="19" t="s">
        <v>151</v>
      </c>
      <c r="F68" s="14" t="s">
        <v>114</v>
      </c>
      <c r="G68" s="105">
        <f>8760</f>
        <v>8760</v>
      </c>
    </row>
    <row r="69" spans="1:7" ht="60">
      <c r="A69" s="24" t="s">
        <v>263</v>
      </c>
      <c r="B69" s="45" t="s">
        <v>257</v>
      </c>
      <c r="C69" s="24" t="s">
        <v>23</v>
      </c>
      <c r="D69" s="28" t="s">
        <v>66</v>
      </c>
      <c r="E69" s="14" t="s">
        <v>258</v>
      </c>
      <c r="F69" s="14"/>
      <c r="G69" s="95">
        <f>G70</f>
        <v>3386.5</v>
      </c>
    </row>
    <row r="70" spans="1:7" ht="45">
      <c r="A70" s="24"/>
      <c r="B70" s="21" t="s">
        <v>161</v>
      </c>
      <c r="C70" s="24" t="s">
        <v>23</v>
      </c>
      <c r="D70" s="28" t="s">
        <v>66</v>
      </c>
      <c r="E70" s="19" t="s">
        <v>258</v>
      </c>
      <c r="F70" s="26" t="s">
        <v>114</v>
      </c>
      <c r="G70" s="96">
        <v>3386.5</v>
      </c>
    </row>
    <row r="71" spans="1:7" ht="60">
      <c r="A71" s="24" t="s">
        <v>264</v>
      </c>
      <c r="B71" s="32" t="s">
        <v>259</v>
      </c>
      <c r="C71" s="24" t="s">
        <v>23</v>
      </c>
      <c r="D71" s="28" t="s">
        <v>66</v>
      </c>
      <c r="E71" s="14" t="s">
        <v>260</v>
      </c>
      <c r="F71" s="14"/>
      <c r="G71" s="95">
        <f>G72</f>
        <v>1823.5</v>
      </c>
    </row>
    <row r="72" spans="1:7" ht="45">
      <c r="A72" s="33"/>
      <c r="B72" s="21" t="s">
        <v>161</v>
      </c>
      <c r="C72" s="24" t="s">
        <v>23</v>
      </c>
      <c r="D72" s="28" t="s">
        <v>66</v>
      </c>
      <c r="E72" s="19" t="s">
        <v>260</v>
      </c>
      <c r="F72" s="26" t="s">
        <v>114</v>
      </c>
      <c r="G72" s="96">
        <v>1823.5</v>
      </c>
    </row>
    <row r="73" spans="1:7" ht="15.75">
      <c r="A73" s="10" t="s">
        <v>38</v>
      </c>
      <c r="B73" s="29" t="s">
        <v>79</v>
      </c>
      <c r="C73" s="16" t="s">
        <v>23</v>
      </c>
      <c r="D73" s="14" t="s">
        <v>75</v>
      </c>
      <c r="E73" s="19"/>
      <c r="F73" s="19"/>
      <c r="G73" s="95">
        <f>G74</f>
        <v>252</v>
      </c>
    </row>
    <row r="74" spans="1:7" ht="28.5">
      <c r="A74" s="10" t="s">
        <v>39</v>
      </c>
      <c r="B74" s="29" t="s">
        <v>78</v>
      </c>
      <c r="C74" s="16" t="s">
        <v>23</v>
      </c>
      <c r="D74" s="14" t="s">
        <v>76</v>
      </c>
      <c r="E74" s="19"/>
      <c r="F74" s="19"/>
      <c r="G74" s="95">
        <f>G75</f>
        <v>252</v>
      </c>
    </row>
    <row r="75" spans="1:7" ht="60">
      <c r="A75" s="16" t="s">
        <v>91</v>
      </c>
      <c r="B75" s="18" t="s">
        <v>220</v>
      </c>
      <c r="C75" s="16" t="s">
        <v>23</v>
      </c>
      <c r="D75" s="19" t="s">
        <v>76</v>
      </c>
      <c r="E75" s="26" t="s">
        <v>148</v>
      </c>
      <c r="F75" s="19"/>
      <c r="G75" s="96">
        <f>G76</f>
        <v>252</v>
      </c>
    </row>
    <row r="76" spans="1:7" ht="45">
      <c r="A76" s="16"/>
      <c r="B76" s="21" t="s">
        <v>161</v>
      </c>
      <c r="C76" s="16" t="s">
        <v>23</v>
      </c>
      <c r="D76" s="19" t="s">
        <v>76</v>
      </c>
      <c r="E76" s="28" t="s">
        <v>148</v>
      </c>
      <c r="F76" s="14" t="s">
        <v>114</v>
      </c>
      <c r="G76" s="96">
        <f>150+102</f>
        <v>252</v>
      </c>
    </row>
    <row r="77" spans="1:7" ht="15.75">
      <c r="A77" s="10" t="s">
        <v>58</v>
      </c>
      <c r="B77" s="13" t="s">
        <v>63</v>
      </c>
      <c r="C77" s="16" t="s">
        <v>23</v>
      </c>
      <c r="D77" s="14" t="s">
        <v>64</v>
      </c>
      <c r="E77" s="19"/>
      <c r="F77" s="14"/>
      <c r="G77" s="95">
        <f>G78</f>
        <v>6038.7</v>
      </c>
    </row>
    <row r="78" spans="1:7" ht="15.75">
      <c r="A78" s="10" t="s">
        <v>59</v>
      </c>
      <c r="B78" s="13" t="s">
        <v>103</v>
      </c>
      <c r="C78" s="16" t="s">
        <v>23</v>
      </c>
      <c r="D78" s="14" t="s">
        <v>102</v>
      </c>
      <c r="E78" s="19"/>
      <c r="F78" s="14"/>
      <c r="G78" s="95">
        <f>G84+G82+G79</f>
        <v>6038.7</v>
      </c>
    </row>
    <row r="79" spans="1:7" ht="45">
      <c r="A79" s="24" t="s">
        <v>127</v>
      </c>
      <c r="B79" s="32" t="s">
        <v>245</v>
      </c>
      <c r="C79" s="16" t="s">
        <v>23</v>
      </c>
      <c r="D79" s="14" t="s">
        <v>102</v>
      </c>
      <c r="E79" s="14" t="s">
        <v>145</v>
      </c>
      <c r="F79" s="14"/>
      <c r="G79" s="95">
        <f>G80+G81</f>
        <v>5775.7</v>
      </c>
    </row>
    <row r="80" spans="1:7" ht="90">
      <c r="A80" s="10"/>
      <c r="B80" s="18" t="s">
        <v>112</v>
      </c>
      <c r="C80" s="16" t="s">
        <v>23</v>
      </c>
      <c r="D80" s="19" t="s">
        <v>102</v>
      </c>
      <c r="E80" s="19" t="s">
        <v>145</v>
      </c>
      <c r="F80" s="14" t="s">
        <v>111</v>
      </c>
      <c r="G80" s="96">
        <v>5546.7</v>
      </c>
    </row>
    <row r="81" spans="1:7" ht="45">
      <c r="A81" s="10"/>
      <c r="B81" s="21" t="s">
        <v>161</v>
      </c>
      <c r="C81" s="16" t="s">
        <v>23</v>
      </c>
      <c r="D81" s="19" t="s">
        <v>102</v>
      </c>
      <c r="E81" s="19" t="s">
        <v>145</v>
      </c>
      <c r="F81" s="14" t="s">
        <v>114</v>
      </c>
      <c r="G81" s="96">
        <v>229</v>
      </c>
    </row>
    <row r="82" spans="1:7" ht="60">
      <c r="A82" s="24" t="s">
        <v>291</v>
      </c>
      <c r="B82" s="56" t="s">
        <v>215</v>
      </c>
      <c r="C82" s="16" t="s">
        <v>23</v>
      </c>
      <c r="D82" s="14" t="s">
        <v>102</v>
      </c>
      <c r="E82" s="14" t="s">
        <v>189</v>
      </c>
      <c r="F82" s="14"/>
      <c r="G82" s="95">
        <f>G83</f>
        <v>150</v>
      </c>
    </row>
    <row r="83" spans="1:7" ht="45">
      <c r="A83" s="24"/>
      <c r="B83" s="21" t="s">
        <v>161</v>
      </c>
      <c r="C83" s="16" t="s">
        <v>23</v>
      </c>
      <c r="D83" s="19" t="s">
        <v>102</v>
      </c>
      <c r="E83" s="19" t="s">
        <v>189</v>
      </c>
      <c r="F83" s="14" t="s">
        <v>114</v>
      </c>
      <c r="G83" s="96">
        <v>150</v>
      </c>
    </row>
    <row r="84" spans="1:7" ht="60">
      <c r="A84" s="24" t="s">
        <v>292</v>
      </c>
      <c r="B84" s="25" t="s">
        <v>247</v>
      </c>
      <c r="C84" s="16" t="s">
        <v>23</v>
      </c>
      <c r="D84" s="14" t="s">
        <v>102</v>
      </c>
      <c r="E84" s="14" t="s">
        <v>156</v>
      </c>
      <c r="F84" s="14"/>
      <c r="G84" s="95">
        <f>G85</f>
        <v>113</v>
      </c>
    </row>
    <row r="85" spans="1:7" ht="45">
      <c r="A85" s="10"/>
      <c r="B85" s="21" t="s">
        <v>161</v>
      </c>
      <c r="C85" s="16" t="s">
        <v>23</v>
      </c>
      <c r="D85" s="19" t="s">
        <v>102</v>
      </c>
      <c r="E85" s="19" t="s">
        <v>156</v>
      </c>
      <c r="F85" s="14" t="s">
        <v>114</v>
      </c>
      <c r="G85" s="96">
        <v>113</v>
      </c>
    </row>
    <row r="86" spans="1:7" ht="15.75">
      <c r="A86" s="10" t="s">
        <v>69</v>
      </c>
      <c r="B86" s="13" t="s">
        <v>85</v>
      </c>
      <c r="C86" s="16" t="s">
        <v>23</v>
      </c>
      <c r="D86" s="14" t="s">
        <v>40</v>
      </c>
      <c r="E86" s="30"/>
      <c r="F86" s="12"/>
      <c r="G86" s="95">
        <f>G87+G90</f>
        <v>14021.6</v>
      </c>
    </row>
    <row r="87" spans="1:7" ht="15.75">
      <c r="A87" s="10" t="s">
        <v>70</v>
      </c>
      <c r="B87" s="13" t="s">
        <v>60</v>
      </c>
      <c r="C87" s="16" t="s">
        <v>23</v>
      </c>
      <c r="D87" s="14" t="s">
        <v>57</v>
      </c>
      <c r="E87" s="30"/>
      <c r="F87" s="12"/>
      <c r="G87" s="95">
        <f>G88</f>
        <v>7720.8</v>
      </c>
    </row>
    <row r="88" spans="1:7" ht="63.75" customHeight="1">
      <c r="A88" s="24" t="s">
        <v>71</v>
      </c>
      <c r="B88" s="18" t="s">
        <v>222</v>
      </c>
      <c r="C88" s="16" t="s">
        <v>23</v>
      </c>
      <c r="D88" s="14" t="s">
        <v>57</v>
      </c>
      <c r="E88" s="14" t="s">
        <v>143</v>
      </c>
      <c r="F88" s="14"/>
      <c r="G88" s="95">
        <f>G89</f>
        <v>7720.8</v>
      </c>
    </row>
    <row r="89" spans="1:7" ht="45">
      <c r="A89" s="12"/>
      <c r="B89" s="21" t="s">
        <v>161</v>
      </c>
      <c r="C89" s="16" t="s">
        <v>23</v>
      </c>
      <c r="D89" s="19" t="s">
        <v>57</v>
      </c>
      <c r="E89" s="19" t="s">
        <v>143</v>
      </c>
      <c r="F89" s="14" t="s">
        <v>114</v>
      </c>
      <c r="G89" s="96">
        <f>7420.8+300</f>
        <v>7720.8</v>
      </c>
    </row>
    <row r="90" spans="1:7" ht="28.5">
      <c r="A90" s="12" t="s">
        <v>205</v>
      </c>
      <c r="B90" s="82" t="s">
        <v>229</v>
      </c>
      <c r="C90" s="16" t="s">
        <v>23</v>
      </c>
      <c r="D90" s="14" t="s">
        <v>231</v>
      </c>
      <c r="E90" s="19"/>
      <c r="F90" s="14"/>
      <c r="G90" s="95">
        <f>G91</f>
        <v>6300.8</v>
      </c>
    </row>
    <row r="91" spans="1:7" ht="60">
      <c r="A91" s="16" t="s">
        <v>209</v>
      </c>
      <c r="B91" s="31" t="s">
        <v>246</v>
      </c>
      <c r="C91" s="16" t="s">
        <v>23</v>
      </c>
      <c r="D91" s="26" t="s">
        <v>231</v>
      </c>
      <c r="E91" s="14" t="s">
        <v>146</v>
      </c>
      <c r="F91" s="14"/>
      <c r="G91" s="95">
        <f>G92+G93</f>
        <v>6300.8</v>
      </c>
    </row>
    <row r="92" spans="1:7" ht="90">
      <c r="A92" s="12"/>
      <c r="B92" s="18" t="s">
        <v>112</v>
      </c>
      <c r="C92" s="16" t="s">
        <v>23</v>
      </c>
      <c r="D92" s="28" t="s">
        <v>231</v>
      </c>
      <c r="E92" s="19" t="s">
        <v>146</v>
      </c>
      <c r="F92" s="14" t="s">
        <v>111</v>
      </c>
      <c r="G92" s="96">
        <v>6243.8</v>
      </c>
    </row>
    <row r="93" spans="1:7" ht="45">
      <c r="A93" s="12"/>
      <c r="B93" s="52" t="s">
        <v>161</v>
      </c>
      <c r="C93" s="16" t="s">
        <v>23</v>
      </c>
      <c r="D93" s="28" t="s">
        <v>231</v>
      </c>
      <c r="E93" s="19" t="s">
        <v>146</v>
      </c>
      <c r="F93" s="14" t="s">
        <v>114</v>
      </c>
      <c r="G93" s="96">
        <f>126+2-50-1-20</f>
        <v>57</v>
      </c>
    </row>
    <row r="94" spans="1:7" ht="15.75">
      <c r="A94" s="10" t="s">
        <v>67</v>
      </c>
      <c r="B94" s="13" t="s">
        <v>42</v>
      </c>
      <c r="C94" s="16" t="s">
        <v>23</v>
      </c>
      <c r="D94" s="14" t="s">
        <v>43</v>
      </c>
      <c r="E94" s="19"/>
      <c r="F94" s="14"/>
      <c r="G94" s="95">
        <f>G95+G98+G101</f>
        <v>13376.6</v>
      </c>
    </row>
    <row r="95" spans="1:7" ht="15.75">
      <c r="A95" s="10" t="s">
        <v>61</v>
      </c>
      <c r="B95" s="13" t="s">
        <v>195</v>
      </c>
      <c r="C95" s="16" t="s">
        <v>23</v>
      </c>
      <c r="D95" s="14" t="s">
        <v>194</v>
      </c>
      <c r="E95" s="19"/>
      <c r="F95" s="19"/>
      <c r="G95" s="95">
        <f>G96</f>
        <v>383.8</v>
      </c>
    </row>
    <row r="96" spans="1:7" ht="60">
      <c r="A96" s="24" t="s">
        <v>62</v>
      </c>
      <c r="B96" s="18" t="s">
        <v>233</v>
      </c>
      <c r="C96" s="16" t="s">
        <v>23</v>
      </c>
      <c r="D96" s="19" t="s">
        <v>194</v>
      </c>
      <c r="E96" s="14" t="s">
        <v>225</v>
      </c>
      <c r="F96" s="19"/>
      <c r="G96" s="96">
        <f>G97</f>
        <v>383.8</v>
      </c>
    </row>
    <row r="97" spans="1:7" ht="30.75" customHeight="1">
      <c r="A97" s="16"/>
      <c r="B97" s="18" t="s">
        <v>115</v>
      </c>
      <c r="C97" s="16" t="s">
        <v>23</v>
      </c>
      <c r="D97" s="19" t="s">
        <v>194</v>
      </c>
      <c r="E97" s="19" t="s">
        <v>225</v>
      </c>
      <c r="F97" s="14" t="s">
        <v>106</v>
      </c>
      <c r="G97" s="96">
        <v>383.8</v>
      </c>
    </row>
    <row r="98" spans="1:7" s="78" customFormat="1" ht="15.75">
      <c r="A98" s="12" t="s">
        <v>211</v>
      </c>
      <c r="B98" s="29" t="s">
        <v>228</v>
      </c>
      <c r="C98" s="12" t="s">
        <v>23</v>
      </c>
      <c r="D98" s="14" t="s">
        <v>227</v>
      </c>
      <c r="E98" s="14"/>
      <c r="F98" s="14"/>
      <c r="G98" s="95">
        <f>G99</f>
        <v>1072.3000000000002</v>
      </c>
    </row>
    <row r="99" spans="1:7" ht="60">
      <c r="A99" s="24" t="s">
        <v>230</v>
      </c>
      <c r="B99" s="18" t="s">
        <v>234</v>
      </c>
      <c r="C99" s="16" t="s">
        <v>23</v>
      </c>
      <c r="D99" s="19" t="s">
        <v>227</v>
      </c>
      <c r="E99" s="14" t="s">
        <v>149</v>
      </c>
      <c r="F99" s="19"/>
      <c r="G99" s="96">
        <f>G100</f>
        <v>1072.3000000000002</v>
      </c>
    </row>
    <row r="100" spans="1:7" ht="30.75" customHeight="1">
      <c r="A100" s="16"/>
      <c r="B100" s="18" t="s">
        <v>115</v>
      </c>
      <c r="C100" s="16" t="s">
        <v>23</v>
      </c>
      <c r="D100" s="19" t="s">
        <v>227</v>
      </c>
      <c r="E100" s="19" t="s">
        <v>149</v>
      </c>
      <c r="F100" s="14" t="s">
        <v>106</v>
      </c>
      <c r="G100" s="96">
        <f>669.7+402.6</f>
        <v>1072.3000000000002</v>
      </c>
    </row>
    <row r="101" spans="1:7" ht="15.75">
      <c r="A101" s="10" t="s">
        <v>226</v>
      </c>
      <c r="B101" s="29" t="s">
        <v>44</v>
      </c>
      <c r="C101" s="16" t="s">
        <v>23</v>
      </c>
      <c r="D101" s="14" t="s">
        <v>45</v>
      </c>
      <c r="E101" s="19"/>
      <c r="F101" s="14"/>
      <c r="G101" s="95">
        <f>G102+G104</f>
        <v>11920.5</v>
      </c>
    </row>
    <row r="102" spans="1:7" ht="75.75" customHeight="1">
      <c r="A102" s="16" t="s">
        <v>250</v>
      </c>
      <c r="B102" s="36" t="s">
        <v>170</v>
      </c>
      <c r="C102" s="16" t="s">
        <v>23</v>
      </c>
      <c r="D102" s="19" t="s">
        <v>45</v>
      </c>
      <c r="E102" s="14" t="s">
        <v>169</v>
      </c>
      <c r="F102" s="19"/>
      <c r="G102" s="95">
        <f>G103</f>
        <v>7529</v>
      </c>
    </row>
    <row r="103" spans="1:7" ht="30">
      <c r="A103" s="16"/>
      <c r="B103" s="18" t="s">
        <v>115</v>
      </c>
      <c r="C103" s="16" t="s">
        <v>23</v>
      </c>
      <c r="D103" s="19" t="s">
        <v>45</v>
      </c>
      <c r="E103" s="19" t="s">
        <v>169</v>
      </c>
      <c r="F103" s="14" t="s">
        <v>106</v>
      </c>
      <c r="G103" s="96">
        <f>6645.1+883.9</f>
        <v>7529</v>
      </c>
    </row>
    <row r="104" spans="1:7" ht="75">
      <c r="A104" s="16" t="s">
        <v>251</v>
      </c>
      <c r="B104" s="18" t="s">
        <v>162</v>
      </c>
      <c r="C104" s="12" t="s">
        <v>23</v>
      </c>
      <c r="D104" s="14" t="s">
        <v>45</v>
      </c>
      <c r="E104" s="14" t="s">
        <v>168</v>
      </c>
      <c r="F104" s="19"/>
      <c r="G104" s="95">
        <f>G105</f>
        <v>4391.5</v>
      </c>
    </row>
    <row r="105" spans="1:7" ht="30">
      <c r="A105" s="16"/>
      <c r="B105" s="18" t="s">
        <v>115</v>
      </c>
      <c r="C105" s="16" t="s">
        <v>23</v>
      </c>
      <c r="D105" s="19" t="s">
        <v>45</v>
      </c>
      <c r="E105" s="19" t="s">
        <v>168</v>
      </c>
      <c r="F105" s="14" t="s">
        <v>106</v>
      </c>
      <c r="G105" s="96">
        <v>4391.5</v>
      </c>
    </row>
    <row r="106" spans="1:7" ht="15.75">
      <c r="A106" s="10" t="s">
        <v>72</v>
      </c>
      <c r="B106" s="29" t="s">
        <v>120</v>
      </c>
      <c r="C106" s="16" t="s">
        <v>23</v>
      </c>
      <c r="D106" s="14" t="s">
        <v>122</v>
      </c>
      <c r="E106" s="28"/>
      <c r="F106" s="28"/>
      <c r="G106" s="95">
        <f>G108</f>
        <v>200</v>
      </c>
    </row>
    <row r="107" spans="1:7" ht="15.75">
      <c r="A107" s="10" t="s">
        <v>68</v>
      </c>
      <c r="B107" s="29" t="s">
        <v>164</v>
      </c>
      <c r="C107" s="16" t="s">
        <v>23</v>
      </c>
      <c r="D107" s="14" t="s">
        <v>121</v>
      </c>
      <c r="E107" s="28"/>
      <c r="F107" s="28"/>
      <c r="G107" s="95">
        <f>G108</f>
        <v>200</v>
      </c>
    </row>
    <row r="108" spans="1:7" ht="90">
      <c r="A108" s="16" t="s">
        <v>128</v>
      </c>
      <c r="B108" s="18" t="s">
        <v>244</v>
      </c>
      <c r="C108" s="16" t="s">
        <v>23</v>
      </c>
      <c r="D108" s="19" t="s">
        <v>121</v>
      </c>
      <c r="E108" s="14" t="s">
        <v>157</v>
      </c>
      <c r="F108" s="14"/>
      <c r="G108" s="96">
        <f>G109</f>
        <v>200</v>
      </c>
    </row>
    <row r="109" spans="1:7" ht="45">
      <c r="A109" s="16"/>
      <c r="B109" s="21" t="s">
        <v>161</v>
      </c>
      <c r="C109" s="16" t="s">
        <v>23</v>
      </c>
      <c r="D109" s="19" t="s">
        <v>121</v>
      </c>
      <c r="E109" s="19" t="s">
        <v>157</v>
      </c>
      <c r="F109" s="14" t="s">
        <v>114</v>
      </c>
      <c r="G109" s="96">
        <v>200</v>
      </c>
    </row>
    <row r="110" spans="1:7" ht="15.75">
      <c r="A110" s="10" t="s">
        <v>77</v>
      </c>
      <c r="B110" s="29" t="s">
        <v>83</v>
      </c>
      <c r="C110" s="16" t="s">
        <v>23</v>
      </c>
      <c r="D110" s="14" t="s">
        <v>84</v>
      </c>
      <c r="E110" s="19"/>
      <c r="F110" s="14"/>
      <c r="G110" s="95">
        <f>G111</f>
        <v>2440</v>
      </c>
    </row>
    <row r="111" spans="1:7" ht="15.75">
      <c r="A111" s="10" t="s">
        <v>73</v>
      </c>
      <c r="B111" s="13" t="s">
        <v>41</v>
      </c>
      <c r="C111" s="16" t="s">
        <v>23</v>
      </c>
      <c r="D111" s="14" t="s">
        <v>82</v>
      </c>
      <c r="E111" s="37"/>
      <c r="F111" s="19"/>
      <c r="G111" s="95">
        <f>G112</f>
        <v>2440</v>
      </c>
    </row>
    <row r="112" spans="1:7" ht="75">
      <c r="A112" s="24" t="s">
        <v>74</v>
      </c>
      <c r="B112" s="18" t="s">
        <v>223</v>
      </c>
      <c r="C112" s="16" t="s">
        <v>23</v>
      </c>
      <c r="D112" s="19" t="s">
        <v>82</v>
      </c>
      <c r="E112" s="14" t="s">
        <v>150</v>
      </c>
      <c r="F112" s="14"/>
      <c r="G112" s="95">
        <f>G113</f>
        <v>2440</v>
      </c>
    </row>
    <row r="113" spans="1:7" ht="45">
      <c r="A113" s="12"/>
      <c r="B113" s="21" t="s">
        <v>161</v>
      </c>
      <c r="C113" s="16" t="s">
        <v>23</v>
      </c>
      <c r="D113" s="19" t="s">
        <v>82</v>
      </c>
      <c r="E113" s="19" t="s">
        <v>150</v>
      </c>
      <c r="F113" s="14" t="s">
        <v>114</v>
      </c>
      <c r="G113" s="96">
        <v>2440</v>
      </c>
    </row>
    <row r="114" spans="1:7" s="88" customFormat="1" ht="25.5" customHeight="1">
      <c r="A114" s="83"/>
      <c r="B114" s="84" t="s">
        <v>0</v>
      </c>
      <c r="C114" s="85"/>
      <c r="D114" s="86"/>
      <c r="E114" s="87"/>
      <c r="F114" s="86"/>
      <c r="G114" s="97">
        <f>G15+G29</f>
        <v>67793.7</v>
      </c>
    </row>
    <row r="115" spans="1:7" ht="15.75">
      <c r="A115" s="38"/>
      <c r="B115" s="39"/>
      <c r="C115" s="39"/>
      <c r="D115" s="40"/>
      <c r="E115" s="41"/>
      <c r="F115" s="40"/>
      <c r="G115" s="76"/>
    </row>
  </sheetData>
  <sheetProtection/>
  <mergeCells count="17">
    <mergeCell ref="A12:G12"/>
    <mergeCell ref="A11:G11"/>
    <mergeCell ref="A13:A14"/>
    <mergeCell ref="B13:B14"/>
    <mergeCell ref="C13:C14"/>
    <mergeCell ref="D13:D14"/>
    <mergeCell ref="E13:E14"/>
    <mergeCell ref="F13:F14"/>
    <mergeCell ref="G13:G14"/>
    <mergeCell ref="A9:G9"/>
    <mergeCell ref="A10:G10"/>
    <mergeCell ref="D1:G1"/>
    <mergeCell ref="D2:G2"/>
    <mergeCell ref="D3:G3"/>
    <mergeCell ref="D4:G4"/>
    <mergeCell ref="D5:G5"/>
    <mergeCell ref="D6:G6"/>
  </mergeCells>
  <printOptions horizontalCentered="1"/>
  <pageMargins left="0.5905511811023623" right="0.5905511811023623" top="0.5905511811023623" bottom="0.5905511811023623" header="0.31496062992125984" footer="0.1968503937007874"/>
  <pageSetup fitToHeight="6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zoomScaleSheetLayoutView="100" zoomScalePageLayoutView="0" workbookViewId="0" topLeftCell="A20">
      <selection activeCell="B26" sqref="B26"/>
    </sheetView>
  </sheetViews>
  <sheetFormatPr defaultColWidth="8.796875" defaultRowHeight="15"/>
  <cols>
    <col min="1" max="1" width="6.296875" style="71" customWidth="1"/>
    <col min="2" max="2" width="41.796875" style="71" customWidth="1"/>
    <col min="3" max="3" width="7.19921875" style="72" customWidth="1"/>
    <col min="4" max="4" width="11.59765625" style="73" customWidth="1"/>
    <col min="5" max="5" width="8.796875" style="73" customWidth="1"/>
    <col min="6" max="6" width="13" style="74" customWidth="1"/>
    <col min="7" max="16384" width="8.8984375" style="55" customWidth="1"/>
  </cols>
  <sheetData>
    <row r="1" spans="1:6" ht="15.75" customHeight="1">
      <c r="A1" s="57"/>
      <c r="B1" s="57"/>
      <c r="C1" s="91" t="s">
        <v>373</v>
      </c>
      <c r="D1" s="1"/>
      <c r="E1" s="91"/>
      <c r="F1" s="1"/>
    </row>
    <row r="2" spans="1:6" ht="15.75" customHeight="1">
      <c r="A2" s="57"/>
      <c r="B2" s="57"/>
      <c r="C2" s="92" t="s">
        <v>253</v>
      </c>
      <c r="D2" s="1"/>
      <c r="E2" s="92"/>
      <c r="F2" s="1"/>
    </row>
    <row r="3" spans="1:6" ht="15.75" customHeight="1">
      <c r="A3" s="57"/>
      <c r="B3" s="57"/>
      <c r="C3" s="92" t="s">
        <v>206</v>
      </c>
      <c r="D3" s="1"/>
      <c r="E3" s="92"/>
      <c r="F3" s="1"/>
    </row>
    <row r="4" spans="1:6" ht="15.75">
      <c r="A4" s="55"/>
      <c r="B4" s="55"/>
      <c r="C4" s="92" t="s">
        <v>235</v>
      </c>
      <c r="D4" s="1"/>
      <c r="E4" s="92"/>
      <c r="F4" s="1"/>
    </row>
    <row r="5" spans="1:6" ht="15.75">
      <c r="A5" s="57"/>
      <c r="B5" s="57"/>
      <c r="C5" s="167" t="s">
        <v>88</v>
      </c>
      <c r="D5" s="167"/>
      <c r="E5" s="167"/>
      <c r="F5" s="167"/>
    </row>
    <row r="6" spans="1:6" ht="15.75">
      <c r="A6" s="58"/>
      <c r="B6" s="59"/>
      <c r="C6" s="93" t="s">
        <v>369</v>
      </c>
      <c r="D6" s="57"/>
      <c r="E6" s="93"/>
      <c r="F6" s="57"/>
    </row>
    <row r="7" spans="1:6" ht="15.75">
      <c r="A7" s="58"/>
      <c r="B7" s="59"/>
      <c r="C7" s="60"/>
      <c r="D7" s="60"/>
      <c r="E7" s="60"/>
      <c r="F7" s="61"/>
    </row>
    <row r="8" spans="1:6" ht="15.75">
      <c r="A8" s="58"/>
      <c r="B8" s="59"/>
      <c r="C8" s="62"/>
      <c r="D8" s="62"/>
      <c r="E8" s="62"/>
      <c r="F8" s="61"/>
    </row>
    <row r="9" spans="1:6" s="63" customFormat="1" ht="20.25">
      <c r="A9" s="146" t="s">
        <v>188</v>
      </c>
      <c r="B9" s="146"/>
      <c r="C9" s="146"/>
      <c r="D9" s="146"/>
      <c r="E9" s="146"/>
      <c r="F9" s="146"/>
    </row>
    <row r="10" spans="1:6" s="63" customFormat="1" ht="20.25">
      <c r="A10" s="146" t="s">
        <v>184</v>
      </c>
      <c r="B10" s="146"/>
      <c r="C10" s="146"/>
      <c r="D10" s="146"/>
      <c r="E10" s="146"/>
      <c r="F10" s="146"/>
    </row>
    <row r="11" spans="1:6" s="63" customFormat="1" ht="20.25">
      <c r="A11" s="146" t="s">
        <v>241</v>
      </c>
      <c r="B11" s="146"/>
      <c r="C11" s="146"/>
      <c r="D11" s="146"/>
      <c r="E11" s="146"/>
      <c r="F11" s="146"/>
    </row>
    <row r="12" spans="1:6" s="63" customFormat="1" ht="20.25">
      <c r="A12" s="146" t="s">
        <v>252</v>
      </c>
      <c r="B12" s="146"/>
      <c r="C12" s="146"/>
      <c r="D12" s="146"/>
      <c r="E12" s="146"/>
      <c r="F12" s="146"/>
    </row>
    <row r="13" spans="1:6" s="63" customFormat="1" ht="20.25">
      <c r="A13" s="80"/>
      <c r="B13" s="80"/>
      <c r="C13" s="80"/>
      <c r="D13" s="80"/>
      <c r="E13" s="80"/>
      <c r="F13" s="80"/>
    </row>
    <row r="14" spans="1:6" s="64" customFormat="1" ht="24.75" customHeight="1">
      <c r="A14" s="145" t="s">
        <v>1</v>
      </c>
      <c r="B14" s="166" t="s">
        <v>2</v>
      </c>
      <c r="C14" s="166" t="s">
        <v>3</v>
      </c>
      <c r="D14" s="165" t="s">
        <v>4</v>
      </c>
      <c r="E14" s="165" t="s">
        <v>107</v>
      </c>
      <c r="F14" s="164" t="s">
        <v>213</v>
      </c>
    </row>
    <row r="15" spans="1:6" s="64" customFormat="1" ht="24.75" customHeight="1">
      <c r="A15" s="148"/>
      <c r="B15" s="148"/>
      <c r="C15" s="148"/>
      <c r="D15" s="148"/>
      <c r="E15" s="148"/>
      <c r="F15" s="148"/>
    </row>
    <row r="16" spans="1:6" ht="15.75">
      <c r="A16" s="12" t="s">
        <v>7</v>
      </c>
      <c r="B16" s="13" t="s">
        <v>8</v>
      </c>
      <c r="C16" s="14" t="s">
        <v>10</v>
      </c>
      <c r="D16" s="15"/>
      <c r="E16" s="12"/>
      <c r="F16" s="98">
        <f>F17+F20+F39+F29+F42</f>
        <v>16174.8</v>
      </c>
    </row>
    <row r="17" spans="1:6" ht="42.75">
      <c r="A17" s="12" t="s">
        <v>11</v>
      </c>
      <c r="B17" s="13" t="s">
        <v>46</v>
      </c>
      <c r="C17" s="14" t="s">
        <v>12</v>
      </c>
      <c r="D17" s="17"/>
      <c r="E17" s="14"/>
      <c r="F17" s="99">
        <f>F18</f>
        <v>1534.5</v>
      </c>
    </row>
    <row r="18" spans="1:6" ht="30">
      <c r="A18" s="16" t="s">
        <v>13</v>
      </c>
      <c r="B18" s="18" t="s">
        <v>14</v>
      </c>
      <c r="C18" s="19" t="s">
        <v>12</v>
      </c>
      <c r="D18" s="14" t="s">
        <v>138</v>
      </c>
      <c r="E18" s="14"/>
      <c r="F18" s="99">
        <f>F19</f>
        <v>1534.5</v>
      </c>
    </row>
    <row r="19" spans="1:6" ht="62.25" customHeight="1">
      <c r="A19" s="16"/>
      <c r="B19" s="18" t="s">
        <v>112</v>
      </c>
      <c r="C19" s="19" t="s">
        <v>12</v>
      </c>
      <c r="D19" s="19" t="s">
        <v>138</v>
      </c>
      <c r="E19" s="14" t="s">
        <v>111</v>
      </c>
      <c r="F19" s="100">
        <f>Ведомственная!G19</f>
        <v>1534.5</v>
      </c>
    </row>
    <row r="20" spans="1:6" ht="57">
      <c r="A20" s="12" t="s">
        <v>15</v>
      </c>
      <c r="B20" s="13" t="s">
        <v>47</v>
      </c>
      <c r="C20" s="14" t="s">
        <v>16</v>
      </c>
      <c r="D20" s="14"/>
      <c r="E20" s="14"/>
      <c r="F20" s="99">
        <f>F21+F25+F27</f>
        <v>3621.9</v>
      </c>
    </row>
    <row r="21" spans="1:6" ht="45">
      <c r="A21" s="16" t="s">
        <v>17</v>
      </c>
      <c r="B21" s="18" t="s">
        <v>18</v>
      </c>
      <c r="C21" s="19" t="s">
        <v>16</v>
      </c>
      <c r="D21" s="14" t="s">
        <v>139</v>
      </c>
      <c r="E21" s="14"/>
      <c r="F21" s="99">
        <f>F22+F24+F23</f>
        <v>3469.3</v>
      </c>
    </row>
    <row r="22" spans="1:6" ht="75">
      <c r="A22" s="16"/>
      <c r="B22" s="18" t="s">
        <v>112</v>
      </c>
      <c r="C22" s="19" t="s">
        <v>16</v>
      </c>
      <c r="D22" s="19" t="s">
        <v>139</v>
      </c>
      <c r="E22" s="14" t="s">
        <v>111</v>
      </c>
      <c r="F22" s="100">
        <f>Ведомственная!G22</f>
        <v>1442.1</v>
      </c>
    </row>
    <row r="23" spans="1:6" ht="30">
      <c r="A23" s="16"/>
      <c r="B23" s="21" t="s">
        <v>161</v>
      </c>
      <c r="C23" s="19" t="s">
        <v>16</v>
      </c>
      <c r="D23" s="19" t="s">
        <v>139</v>
      </c>
      <c r="E23" s="14" t="s">
        <v>114</v>
      </c>
      <c r="F23" s="100">
        <f>Ведомственная!G23</f>
        <v>1815</v>
      </c>
    </row>
    <row r="24" spans="1:6" ht="15.75">
      <c r="A24" s="16"/>
      <c r="B24" s="18" t="s">
        <v>117</v>
      </c>
      <c r="C24" s="19" t="s">
        <v>16</v>
      </c>
      <c r="D24" s="19" t="s">
        <v>139</v>
      </c>
      <c r="E24" s="14" t="s">
        <v>116</v>
      </c>
      <c r="F24" s="100">
        <f>Ведомственная!G24</f>
        <v>212.2</v>
      </c>
    </row>
    <row r="25" spans="1:6" ht="60">
      <c r="A25" s="16" t="s">
        <v>123</v>
      </c>
      <c r="B25" s="18" t="s">
        <v>86</v>
      </c>
      <c r="C25" s="14" t="s">
        <v>16</v>
      </c>
      <c r="D25" s="14" t="s">
        <v>140</v>
      </c>
      <c r="E25" s="19"/>
      <c r="F25" s="99">
        <f>F26</f>
        <v>36.6</v>
      </c>
    </row>
    <row r="26" spans="1:6" ht="75">
      <c r="A26" s="16"/>
      <c r="B26" s="18" t="s">
        <v>112</v>
      </c>
      <c r="C26" s="19" t="s">
        <v>16</v>
      </c>
      <c r="D26" s="19" t="s">
        <v>140</v>
      </c>
      <c r="E26" s="14" t="s">
        <v>111</v>
      </c>
      <c r="F26" s="100">
        <f>Ведомственная!G26</f>
        <v>36.6</v>
      </c>
    </row>
    <row r="27" spans="1:6" ht="45">
      <c r="A27" s="16"/>
      <c r="B27" s="22" t="s">
        <v>87</v>
      </c>
      <c r="C27" s="19" t="s">
        <v>16</v>
      </c>
      <c r="D27" s="19" t="s">
        <v>160</v>
      </c>
      <c r="E27" s="14"/>
      <c r="F27" s="99">
        <f>F28</f>
        <v>116</v>
      </c>
    </row>
    <row r="28" spans="1:6" ht="15.75">
      <c r="A28" s="16"/>
      <c r="B28" s="22" t="s">
        <v>117</v>
      </c>
      <c r="C28" s="19" t="s">
        <v>16</v>
      </c>
      <c r="D28" s="19" t="s">
        <v>160</v>
      </c>
      <c r="E28" s="14" t="s">
        <v>116</v>
      </c>
      <c r="F28" s="100">
        <f>Ведомственная!G28</f>
        <v>116</v>
      </c>
    </row>
    <row r="29" spans="1:6" ht="57">
      <c r="A29" s="12" t="s">
        <v>130</v>
      </c>
      <c r="B29" s="13" t="s">
        <v>48</v>
      </c>
      <c r="C29" s="14" t="s">
        <v>25</v>
      </c>
      <c r="D29" s="19"/>
      <c r="E29" s="19"/>
      <c r="F29" s="99">
        <f>F32+F30+F36</f>
        <v>10087.3</v>
      </c>
    </row>
    <row r="30" spans="1:6" ht="30">
      <c r="A30" s="16" t="s">
        <v>131</v>
      </c>
      <c r="B30" s="18" t="s">
        <v>27</v>
      </c>
      <c r="C30" s="19" t="s">
        <v>25</v>
      </c>
      <c r="D30" s="14" t="s">
        <v>141</v>
      </c>
      <c r="E30" s="19"/>
      <c r="F30" s="99">
        <f>F31</f>
        <v>1534.5</v>
      </c>
    </row>
    <row r="31" spans="1:6" ht="75">
      <c r="A31" s="16"/>
      <c r="B31" s="18" t="s">
        <v>112</v>
      </c>
      <c r="C31" s="19" t="s">
        <v>25</v>
      </c>
      <c r="D31" s="19" t="s">
        <v>141</v>
      </c>
      <c r="E31" s="14" t="s">
        <v>111</v>
      </c>
      <c r="F31" s="100">
        <f>Ведомственная!G33</f>
        <v>1534.5</v>
      </c>
    </row>
    <row r="32" spans="1:6" ht="30">
      <c r="A32" s="16" t="s">
        <v>132</v>
      </c>
      <c r="B32" s="25" t="s">
        <v>29</v>
      </c>
      <c r="C32" s="19" t="s">
        <v>25</v>
      </c>
      <c r="D32" s="14" t="s">
        <v>142</v>
      </c>
      <c r="E32" s="19"/>
      <c r="F32" s="99">
        <f>F33+F34+F35</f>
        <v>5316.2</v>
      </c>
    </row>
    <row r="33" spans="1:6" ht="75">
      <c r="A33" s="16"/>
      <c r="B33" s="18" t="s">
        <v>112</v>
      </c>
      <c r="C33" s="19" t="s">
        <v>25</v>
      </c>
      <c r="D33" s="19" t="s">
        <v>142</v>
      </c>
      <c r="E33" s="14" t="s">
        <v>111</v>
      </c>
      <c r="F33" s="100">
        <f>Ведомственная!G35</f>
        <v>5067.8</v>
      </c>
    </row>
    <row r="34" spans="1:6" ht="30">
      <c r="A34" s="16"/>
      <c r="B34" s="21" t="s">
        <v>161</v>
      </c>
      <c r="C34" s="19" t="s">
        <v>25</v>
      </c>
      <c r="D34" s="19" t="s">
        <v>142</v>
      </c>
      <c r="E34" s="14" t="s">
        <v>114</v>
      </c>
      <c r="F34" s="100">
        <f>Ведомственная!G36</f>
        <v>246.4</v>
      </c>
    </row>
    <row r="35" spans="1:6" ht="15.75">
      <c r="A35" s="16"/>
      <c r="B35" s="22" t="s">
        <v>117</v>
      </c>
      <c r="C35" s="19" t="s">
        <v>25</v>
      </c>
      <c r="D35" s="19" t="s">
        <v>142</v>
      </c>
      <c r="E35" s="14" t="s">
        <v>116</v>
      </c>
      <c r="F35" s="96">
        <f>Ведомственная!G37</f>
        <v>2</v>
      </c>
    </row>
    <row r="36" spans="1:6" ht="60.75" customHeight="1">
      <c r="A36" s="12" t="s">
        <v>172</v>
      </c>
      <c r="B36" s="22" t="s">
        <v>167</v>
      </c>
      <c r="C36" s="19" t="s">
        <v>25</v>
      </c>
      <c r="D36" s="14" t="s">
        <v>171</v>
      </c>
      <c r="E36" s="19"/>
      <c r="F36" s="99">
        <f>F37+F38</f>
        <v>3236.6</v>
      </c>
    </row>
    <row r="37" spans="1:6" ht="75">
      <c r="A37" s="16"/>
      <c r="B37" s="18" t="s">
        <v>112</v>
      </c>
      <c r="C37" s="19" t="s">
        <v>25</v>
      </c>
      <c r="D37" s="19" t="s">
        <v>171</v>
      </c>
      <c r="E37" s="14" t="s">
        <v>111</v>
      </c>
      <c r="F37" s="100">
        <f>Ведомственная!G39</f>
        <v>3016.1</v>
      </c>
    </row>
    <row r="38" spans="1:6" ht="30">
      <c r="A38" s="16"/>
      <c r="B38" s="21" t="s">
        <v>161</v>
      </c>
      <c r="C38" s="19" t="s">
        <v>25</v>
      </c>
      <c r="D38" s="19" t="s">
        <v>171</v>
      </c>
      <c r="E38" s="14" t="s">
        <v>114</v>
      </c>
      <c r="F38" s="100">
        <f>Ведомственная!G40</f>
        <v>220.5</v>
      </c>
    </row>
    <row r="39" spans="1:6" ht="19.5" customHeight="1">
      <c r="A39" s="12" t="s">
        <v>173</v>
      </c>
      <c r="B39" s="29" t="s">
        <v>95</v>
      </c>
      <c r="C39" s="14" t="s">
        <v>99</v>
      </c>
      <c r="D39" s="19"/>
      <c r="E39" s="14"/>
      <c r="F39" s="99">
        <f>F40</f>
        <v>20</v>
      </c>
    </row>
    <row r="40" spans="1:6" ht="21" customHeight="1">
      <c r="A40" s="16"/>
      <c r="B40" s="18" t="s">
        <v>96</v>
      </c>
      <c r="C40" s="19" t="s">
        <v>99</v>
      </c>
      <c r="D40" s="14" t="s">
        <v>158</v>
      </c>
      <c r="E40" s="14"/>
      <c r="F40" s="100">
        <f>F41</f>
        <v>20</v>
      </c>
    </row>
    <row r="41" spans="1:6" ht="15.75" customHeight="1">
      <c r="A41" s="16"/>
      <c r="B41" s="18" t="s">
        <v>117</v>
      </c>
      <c r="C41" s="19" t="s">
        <v>99</v>
      </c>
      <c r="D41" s="19" t="s">
        <v>158</v>
      </c>
      <c r="E41" s="14" t="s">
        <v>116</v>
      </c>
      <c r="F41" s="100">
        <f>Ведомственная!G43</f>
        <v>20</v>
      </c>
    </row>
    <row r="42" spans="1:6" ht="15.75">
      <c r="A42" s="12" t="s">
        <v>174</v>
      </c>
      <c r="B42" s="13" t="s">
        <v>19</v>
      </c>
      <c r="C42" s="14" t="s">
        <v>80</v>
      </c>
      <c r="D42" s="19"/>
      <c r="E42" s="19"/>
      <c r="F42" s="99">
        <f>F45+F47+F43</f>
        <v>911.1</v>
      </c>
    </row>
    <row r="43" spans="1:6" ht="60">
      <c r="A43" s="16" t="s">
        <v>237</v>
      </c>
      <c r="B43" s="18" t="s">
        <v>166</v>
      </c>
      <c r="C43" s="19" t="s">
        <v>80</v>
      </c>
      <c r="D43" s="14" t="s">
        <v>254</v>
      </c>
      <c r="E43" s="19"/>
      <c r="F43" s="99">
        <f>F44</f>
        <v>8.1</v>
      </c>
    </row>
    <row r="44" spans="1:6" ht="30">
      <c r="A44" s="16"/>
      <c r="B44" s="21" t="s">
        <v>161</v>
      </c>
      <c r="C44" s="19" t="s">
        <v>80</v>
      </c>
      <c r="D44" s="19" t="s">
        <v>254</v>
      </c>
      <c r="E44" s="14" t="s">
        <v>114</v>
      </c>
      <c r="F44" s="100">
        <v>8.1</v>
      </c>
    </row>
    <row r="45" spans="1:6" ht="15.75">
      <c r="A45" s="16" t="s">
        <v>238</v>
      </c>
      <c r="B45" s="18" t="s">
        <v>90</v>
      </c>
      <c r="C45" s="19" t="s">
        <v>80</v>
      </c>
      <c r="D45" s="15" t="s">
        <v>159</v>
      </c>
      <c r="E45" s="14"/>
      <c r="F45" s="99">
        <f>F46</f>
        <v>375</v>
      </c>
    </row>
    <row r="46" spans="1:6" ht="30">
      <c r="A46" s="16"/>
      <c r="B46" s="21" t="s">
        <v>161</v>
      </c>
      <c r="C46" s="19" t="s">
        <v>80</v>
      </c>
      <c r="D46" s="30" t="s">
        <v>159</v>
      </c>
      <c r="E46" s="14" t="s">
        <v>114</v>
      </c>
      <c r="F46" s="100">
        <f>Ведомственная!G48</f>
        <v>375</v>
      </c>
    </row>
    <row r="47" spans="1:6" ht="45">
      <c r="A47" s="16" t="s">
        <v>256</v>
      </c>
      <c r="B47" s="56" t="s">
        <v>219</v>
      </c>
      <c r="C47" s="19" t="s">
        <v>80</v>
      </c>
      <c r="D47" s="14" t="s">
        <v>144</v>
      </c>
      <c r="E47" s="14"/>
      <c r="F47" s="99">
        <f>F48</f>
        <v>528</v>
      </c>
    </row>
    <row r="48" spans="1:6" ht="30">
      <c r="A48" s="65"/>
      <c r="B48" s="21" t="s">
        <v>161</v>
      </c>
      <c r="C48" s="19" t="s">
        <v>80</v>
      </c>
      <c r="D48" s="19" t="s">
        <v>144</v>
      </c>
      <c r="E48" s="14" t="s">
        <v>114</v>
      </c>
      <c r="F48" s="100">
        <f>Ведомственная!G50</f>
        <v>528</v>
      </c>
    </row>
    <row r="49" spans="1:6" ht="28.5" customHeight="1">
      <c r="A49" s="12" t="s">
        <v>22</v>
      </c>
      <c r="B49" s="13" t="s">
        <v>31</v>
      </c>
      <c r="C49" s="14" t="s">
        <v>32</v>
      </c>
      <c r="D49" s="19"/>
      <c r="E49" s="19"/>
      <c r="F49" s="99">
        <f>F50+F53</f>
        <v>1320</v>
      </c>
    </row>
    <row r="50" spans="1:6" ht="42.75">
      <c r="A50" s="12" t="s">
        <v>24</v>
      </c>
      <c r="B50" s="13" t="s">
        <v>239</v>
      </c>
      <c r="C50" s="14" t="s">
        <v>240</v>
      </c>
      <c r="D50" s="19"/>
      <c r="E50" s="19"/>
      <c r="F50" s="99">
        <f>F51</f>
        <v>350</v>
      </c>
    </row>
    <row r="51" spans="1:6" ht="60">
      <c r="A51" s="16" t="s">
        <v>26</v>
      </c>
      <c r="B51" s="18" t="s">
        <v>216</v>
      </c>
      <c r="C51" s="19" t="s">
        <v>240</v>
      </c>
      <c r="D51" s="14" t="s">
        <v>147</v>
      </c>
      <c r="E51" s="14"/>
      <c r="F51" s="99">
        <f>F52</f>
        <v>350</v>
      </c>
    </row>
    <row r="52" spans="1:6" ht="30">
      <c r="A52" s="16"/>
      <c r="B52" s="21" t="s">
        <v>161</v>
      </c>
      <c r="C52" s="19" t="s">
        <v>240</v>
      </c>
      <c r="D52" s="19" t="s">
        <v>147</v>
      </c>
      <c r="E52" s="14" t="s">
        <v>114</v>
      </c>
      <c r="F52" s="100">
        <f>Ведомственная!G54</f>
        <v>350</v>
      </c>
    </row>
    <row r="53" spans="1:6" ht="28.5" customHeight="1">
      <c r="A53" s="12" t="s">
        <v>124</v>
      </c>
      <c r="B53" s="29" t="s">
        <v>50</v>
      </c>
      <c r="C53" s="14" t="s">
        <v>49</v>
      </c>
      <c r="D53" s="14"/>
      <c r="E53" s="14"/>
      <c r="F53" s="99">
        <f>F54+F60+F56+F58</f>
        <v>970</v>
      </c>
    </row>
    <row r="54" spans="1:6" ht="75">
      <c r="A54" s="16" t="s">
        <v>125</v>
      </c>
      <c r="B54" s="18" t="s">
        <v>224</v>
      </c>
      <c r="C54" s="19" t="s">
        <v>49</v>
      </c>
      <c r="D54" s="14" t="s">
        <v>152</v>
      </c>
      <c r="E54" s="14"/>
      <c r="F54" s="99">
        <f>F55</f>
        <v>150</v>
      </c>
    </row>
    <row r="55" spans="1:6" ht="30">
      <c r="A55" s="16"/>
      <c r="B55" s="21" t="s">
        <v>161</v>
      </c>
      <c r="C55" s="19" t="s">
        <v>49</v>
      </c>
      <c r="D55" s="19" t="s">
        <v>152</v>
      </c>
      <c r="E55" s="14" t="s">
        <v>114</v>
      </c>
      <c r="F55" s="100">
        <f>Ведомственная!G57</f>
        <v>150</v>
      </c>
    </row>
    <row r="56" spans="1:6" ht="60">
      <c r="A56" s="16" t="s">
        <v>133</v>
      </c>
      <c r="B56" s="18" t="s">
        <v>221</v>
      </c>
      <c r="C56" s="19" t="s">
        <v>49</v>
      </c>
      <c r="D56" s="14" t="s">
        <v>153</v>
      </c>
      <c r="E56" s="19"/>
      <c r="F56" s="99">
        <f>F57</f>
        <v>150</v>
      </c>
    </row>
    <row r="57" spans="1:6" ht="30">
      <c r="A57" s="16"/>
      <c r="B57" s="21" t="s">
        <v>161</v>
      </c>
      <c r="C57" s="19" t="s">
        <v>49</v>
      </c>
      <c r="D57" s="19" t="s">
        <v>153</v>
      </c>
      <c r="E57" s="14" t="s">
        <v>114</v>
      </c>
      <c r="F57" s="100">
        <f>Ведомственная!G59</f>
        <v>150</v>
      </c>
    </row>
    <row r="58" spans="1:6" ht="75">
      <c r="A58" s="16" t="s">
        <v>134</v>
      </c>
      <c r="B58" s="18" t="s">
        <v>248</v>
      </c>
      <c r="C58" s="19" t="s">
        <v>49</v>
      </c>
      <c r="D58" s="14" t="s">
        <v>154</v>
      </c>
      <c r="E58" s="19"/>
      <c r="F58" s="99">
        <f>F59</f>
        <v>150</v>
      </c>
    </row>
    <row r="59" spans="1:6" ht="30">
      <c r="A59" s="16"/>
      <c r="B59" s="21" t="s">
        <v>161</v>
      </c>
      <c r="C59" s="19" t="s">
        <v>49</v>
      </c>
      <c r="D59" s="19" t="s">
        <v>154</v>
      </c>
      <c r="E59" s="14" t="s">
        <v>114</v>
      </c>
      <c r="F59" s="100">
        <f>Ведомственная!G61</f>
        <v>150</v>
      </c>
    </row>
    <row r="60" spans="1:6" ht="60">
      <c r="A60" s="16" t="s">
        <v>135</v>
      </c>
      <c r="B60" s="25" t="s">
        <v>217</v>
      </c>
      <c r="C60" s="19" t="s">
        <v>49</v>
      </c>
      <c r="D60" s="15" t="s">
        <v>155</v>
      </c>
      <c r="E60" s="14"/>
      <c r="F60" s="99">
        <f>F61</f>
        <v>520</v>
      </c>
    </row>
    <row r="61" spans="1:6" ht="30">
      <c r="A61" s="16"/>
      <c r="B61" s="21" t="s">
        <v>161</v>
      </c>
      <c r="C61" s="19" t="s">
        <v>49</v>
      </c>
      <c r="D61" s="30" t="s">
        <v>155</v>
      </c>
      <c r="E61" s="14" t="s">
        <v>114</v>
      </c>
      <c r="F61" s="100">
        <f>Ведомственная!G63</f>
        <v>520</v>
      </c>
    </row>
    <row r="62" spans="1:6" ht="15.75">
      <c r="A62" s="12" t="s">
        <v>30</v>
      </c>
      <c r="B62" s="13" t="s">
        <v>56</v>
      </c>
      <c r="C62" s="14" t="s">
        <v>55</v>
      </c>
      <c r="D62" s="19"/>
      <c r="E62" s="19"/>
      <c r="F62" s="99">
        <f>F63</f>
        <v>13970</v>
      </c>
    </row>
    <row r="63" spans="1:6" ht="15.75">
      <c r="A63" s="12" t="s">
        <v>33</v>
      </c>
      <c r="B63" s="29" t="s">
        <v>65</v>
      </c>
      <c r="C63" s="14" t="s">
        <v>66</v>
      </c>
      <c r="D63" s="19"/>
      <c r="E63" s="19"/>
      <c r="F63" s="99">
        <f>F64</f>
        <v>13970</v>
      </c>
    </row>
    <row r="64" spans="1:6" ht="28.5">
      <c r="A64" s="16"/>
      <c r="B64" s="29" t="s">
        <v>93</v>
      </c>
      <c r="C64" s="19" t="s">
        <v>66</v>
      </c>
      <c r="D64" s="14"/>
      <c r="E64" s="19"/>
      <c r="F64" s="99">
        <f>F65+F67+F69</f>
        <v>13970</v>
      </c>
    </row>
    <row r="65" spans="1:6" ht="30">
      <c r="A65" s="16" t="s">
        <v>35</v>
      </c>
      <c r="B65" s="18" t="s">
        <v>214</v>
      </c>
      <c r="C65" s="19" t="s">
        <v>66</v>
      </c>
      <c r="D65" s="14" t="s">
        <v>151</v>
      </c>
      <c r="E65" s="19"/>
      <c r="F65" s="99">
        <f>F66</f>
        <v>8760</v>
      </c>
    </row>
    <row r="66" spans="1:6" ht="30">
      <c r="A66" s="16"/>
      <c r="B66" s="21" t="s">
        <v>161</v>
      </c>
      <c r="C66" s="19" t="s">
        <v>66</v>
      </c>
      <c r="D66" s="19" t="s">
        <v>151</v>
      </c>
      <c r="E66" s="14" t="s">
        <v>114</v>
      </c>
      <c r="F66" s="100">
        <f>Ведомственная!G68</f>
        <v>8760</v>
      </c>
    </row>
    <row r="67" spans="1:6" ht="45">
      <c r="A67" s="16" t="s">
        <v>178</v>
      </c>
      <c r="B67" s="45" t="s">
        <v>257</v>
      </c>
      <c r="C67" s="28" t="s">
        <v>66</v>
      </c>
      <c r="D67" s="14" t="s">
        <v>258</v>
      </c>
      <c r="E67" s="14"/>
      <c r="F67" s="95">
        <f>F68</f>
        <v>3386.5</v>
      </c>
    </row>
    <row r="68" spans="1:6" ht="30">
      <c r="A68" s="16"/>
      <c r="B68" s="21" t="s">
        <v>161</v>
      </c>
      <c r="C68" s="28" t="s">
        <v>66</v>
      </c>
      <c r="D68" s="19" t="s">
        <v>258</v>
      </c>
      <c r="E68" s="26" t="s">
        <v>114</v>
      </c>
      <c r="F68" s="96">
        <f>Ведомственная!G70</f>
        <v>3386.5</v>
      </c>
    </row>
    <row r="69" spans="1:6" ht="45">
      <c r="A69" s="16" t="s">
        <v>293</v>
      </c>
      <c r="B69" s="32" t="s">
        <v>259</v>
      </c>
      <c r="C69" s="28" t="s">
        <v>66</v>
      </c>
      <c r="D69" s="14" t="s">
        <v>260</v>
      </c>
      <c r="E69" s="14"/>
      <c r="F69" s="95">
        <f>F70</f>
        <v>1823.5</v>
      </c>
    </row>
    <row r="70" spans="1:6" ht="30">
      <c r="A70" s="104"/>
      <c r="B70" s="21" t="s">
        <v>161</v>
      </c>
      <c r="C70" s="28" t="s">
        <v>66</v>
      </c>
      <c r="D70" s="19" t="s">
        <v>260</v>
      </c>
      <c r="E70" s="26" t="s">
        <v>114</v>
      </c>
      <c r="F70" s="96">
        <f>Ведомственная!G72</f>
        <v>1823.5</v>
      </c>
    </row>
    <row r="71" spans="1:6" ht="15.75">
      <c r="A71" s="12" t="s">
        <v>36</v>
      </c>
      <c r="B71" s="29" t="s">
        <v>79</v>
      </c>
      <c r="C71" s="14" t="s">
        <v>75</v>
      </c>
      <c r="D71" s="19"/>
      <c r="E71" s="19"/>
      <c r="F71" s="99">
        <f>F72</f>
        <v>252</v>
      </c>
    </row>
    <row r="72" spans="1:6" ht="28.5">
      <c r="A72" s="12" t="s">
        <v>37</v>
      </c>
      <c r="B72" s="29" t="s">
        <v>78</v>
      </c>
      <c r="C72" s="14" t="s">
        <v>76</v>
      </c>
      <c r="D72" s="19"/>
      <c r="E72" s="19"/>
      <c r="F72" s="99">
        <f>F73</f>
        <v>252</v>
      </c>
    </row>
    <row r="73" spans="1:6" ht="45">
      <c r="A73" s="16" t="s">
        <v>81</v>
      </c>
      <c r="B73" s="18" t="s">
        <v>220</v>
      </c>
      <c r="C73" s="19" t="s">
        <v>76</v>
      </c>
      <c r="D73" s="14" t="s">
        <v>148</v>
      </c>
      <c r="E73" s="19"/>
      <c r="F73" s="100">
        <f>F74</f>
        <v>252</v>
      </c>
    </row>
    <row r="74" spans="1:6" ht="30">
      <c r="A74" s="12"/>
      <c r="B74" s="21" t="s">
        <v>161</v>
      </c>
      <c r="C74" s="19" t="s">
        <v>76</v>
      </c>
      <c r="D74" s="19" t="s">
        <v>148</v>
      </c>
      <c r="E74" s="14" t="s">
        <v>114</v>
      </c>
      <c r="F74" s="100">
        <f>Ведомственная!G75</f>
        <v>252</v>
      </c>
    </row>
    <row r="75" spans="1:6" ht="15.75">
      <c r="A75" s="12" t="s">
        <v>38</v>
      </c>
      <c r="B75" s="13" t="s">
        <v>63</v>
      </c>
      <c r="C75" s="14" t="s">
        <v>64</v>
      </c>
      <c r="D75" s="19"/>
      <c r="E75" s="14"/>
      <c r="F75" s="99">
        <f>F76</f>
        <v>6038.7</v>
      </c>
    </row>
    <row r="76" spans="1:6" ht="15.75">
      <c r="A76" s="12" t="s">
        <v>39</v>
      </c>
      <c r="B76" s="13" t="s">
        <v>103</v>
      </c>
      <c r="C76" s="14" t="s">
        <v>102</v>
      </c>
      <c r="D76" s="19"/>
      <c r="E76" s="14"/>
      <c r="F76" s="99">
        <f>F82+F80+F77</f>
        <v>6038.7</v>
      </c>
    </row>
    <row r="77" spans="1:6" ht="30">
      <c r="A77" s="16" t="s">
        <v>91</v>
      </c>
      <c r="B77" s="32" t="s">
        <v>245</v>
      </c>
      <c r="C77" s="19" t="s">
        <v>102</v>
      </c>
      <c r="D77" s="14" t="s">
        <v>145</v>
      </c>
      <c r="E77" s="14"/>
      <c r="F77" s="99">
        <f>F78+F79</f>
        <v>5775.7</v>
      </c>
    </row>
    <row r="78" spans="1:6" ht="75">
      <c r="A78" s="12"/>
      <c r="B78" s="18" t="s">
        <v>112</v>
      </c>
      <c r="C78" s="19" t="s">
        <v>102</v>
      </c>
      <c r="D78" s="19" t="s">
        <v>145</v>
      </c>
      <c r="E78" s="14" t="s">
        <v>111</v>
      </c>
      <c r="F78" s="100">
        <f>Ведомственная!G80</f>
        <v>5546.7</v>
      </c>
    </row>
    <row r="79" spans="1:6" ht="30">
      <c r="A79" s="12"/>
      <c r="B79" s="21" t="s">
        <v>161</v>
      </c>
      <c r="C79" s="19" t="s">
        <v>102</v>
      </c>
      <c r="D79" s="19" t="s">
        <v>145</v>
      </c>
      <c r="E79" s="14" t="s">
        <v>114</v>
      </c>
      <c r="F79" s="100">
        <f>Ведомственная!G81</f>
        <v>229</v>
      </c>
    </row>
    <row r="80" spans="1:6" ht="45">
      <c r="A80" s="16" t="s">
        <v>261</v>
      </c>
      <c r="B80" s="79" t="s">
        <v>215</v>
      </c>
      <c r="C80" s="19" t="s">
        <v>102</v>
      </c>
      <c r="D80" s="14" t="s">
        <v>189</v>
      </c>
      <c r="E80" s="14"/>
      <c r="F80" s="99">
        <f>F81</f>
        <v>150</v>
      </c>
    </row>
    <row r="81" spans="1:6" ht="30">
      <c r="A81" s="12"/>
      <c r="B81" s="21" t="s">
        <v>161</v>
      </c>
      <c r="C81" s="19" t="s">
        <v>102</v>
      </c>
      <c r="D81" s="19" t="s">
        <v>189</v>
      </c>
      <c r="E81" s="14" t="s">
        <v>114</v>
      </c>
      <c r="F81" s="100">
        <f>Ведомственная!G82</f>
        <v>150</v>
      </c>
    </row>
    <row r="82" spans="1:6" ht="45">
      <c r="A82" s="16" t="s">
        <v>262</v>
      </c>
      <c r="B82" s="25" t="s">
        <v>247</v>
      </c>
      <c r="C82" s="19" t="s">
        <v>102</v>
      </c>
      <c r="D82" s="14" t="s">
        <v>156</v>
      </c>
      <c r="E82" s="14"/>
      <c r="F82" s="99">
        <f>F83</f>
        <v>113</v>
      </c>
    </row>
    <row r="83" spans="1:6" ht="30">
      <c r="A83" s="16"/>
      <c r="B83" s="21" t="s">
        <v>161</v>
      </c>
      <c r="C83" s="19" t="s">
        <v>102</v>
      </c>
      <c r="D83" s="19" t="s">
        <v>156</v>
      </c>
      <c r="E83" s="14" t="s">
        <v>114</v>
      </c>
      <c r="F83" s="100">
        <f>Ведомственная!G84</f>
        <v>113</v>
      </c>
    </row>
    <row r="84" spans="1:6" ht="15.75">
      <c r="A84" s="12" t="s">
        <v>58</v>
      </c>
      <c r="B84" s="13" t="s">
        <v>85</v>
      </c>
      <c r="C84" s="14" t="s">
        <v>40</v>
      </c>
      <c r="D84" s="30"/>
      <c r="E84" s="12"/>
      <c r="F84" s="99">
        <f>F85+F89</f>
        <v>14021.6</v>
      </c>
    </row>
    <row r="85" spans="1:6" ht="15.75">
      <c r="A85" s="12" t="s">
        <v>59</v>
      </c>
      <c r="B85" s="13" t="s">
        <v>60</v>
      </c>
      <c r="C85" s="14" t="s">
        <v>57</v>
      </c>
      <c r="D85" s="30"/>
      <c r="E85" s="12"/>
      <c r="F85" s="99">
        <f>F86</f>
        <v>7720.8</v>
      </c>
    </row>
    <row r="86" spans="1:6" ht="45">
      <c r="A86" s="16" t="s">
        <v>127</v>
      </c>
      <c r="B86" s="18" t="s">
        <v>222</v>
      </c>
      <c r="C86" s="19" t="s">
        <v>57</v>
      </c>
      <c r="D86" s="14" t="s">
        <v>143</v>
      </c>
      <c r="E86" s="14"/>
      <c r="F86" s="99">
        <f>F87</f>
        <v>7720.8</v>
      </c>
    </row>
    <row r="87" spans="1:6" ht="30">
      <c r="A87" s="16"/>
      <c r="B87" s="21" t="s">
        <v>161</v>
      </c>
      <c r="C87" s="19" t="s">
        <v>57</v>
      </c>
      <c r="D87" s="19" t="s">
        <v>143</v>
      </c>
      <c r="E87" s="14" t="s">
        <v>114</v>
      </c>
      <c r="F87" s="100">
        <f>Ведомственная!G88</f>
        <v>7720.8</v>
      </c>
    </row>
    <row r="88" spans="1:6" ht="28.5">
      <c r="A88" s="12" t="s">
        <v>210</v>
      </c>
      <c r="B88" s="82" t="s">
        <v>229</v>
      </c>
      <c r="C88" s="14" t="s">
        <v>231</v>
      </c>
      <c r="D88" s="19"/>
      <c r="E88" s="14"/>
      <c r="F88" s="99">
        <f>F89</f>
        <v>6300.8</v>
      </c>
    </row>
    <row r="89" spans="1:6" ht="45">
      <c r="A89" s="16" t="s">
        <v>232</v>
      </c>
      <c r="B89" s="31" t="s">
        <v>246</v>
      </c>
      <c r="C89" s="19" t="s">
        <v>231</v>
      </c>
      <c r="D89" s="14" t="s">
        <v>146</v>
      </c>
      <c r="E89" s="14"/>
      <c r="F89" s="99">
        <f>F90+F91</f>
        <v>6300.8</v>
      </c>
    </row>
    <row r="90" spans="1:6" ht="75">
      <c r="A90" s="16"/>
      <c r="B90" s="18" t="s">
        <v>112</v>
      </c>
      <c r="C90" s="19" t="s">
        <v>231</v>
      </c>
      <c r="D90" s="19" t="s">
        <v>146</v>
      </c>
      <c r="E90" s="14" t="s">
        <v>111</v>
      </c>
      <c r="F90" s="100">
        <f>Ведомственная!G92</f>
        <v>6243.8</v>
      </c>
    </row>
    <row r="91" spans="1:6" ht="30">
      <c r="A91" s="16"/>
      <c r="B91" s="21" t="s">
        <v>161</v>
      </c>
      <c r="C91" s="19" t="s">
        <v>231</v>
      </c>
      <c r="D91" s="19" t="s">
        <v>146</v>
      </c>
      <c r="E91" s="14" t="s">
        <v>114</v>
      </c>
      <c r="F91" s="100">
        <f>Ведомственная!G93</f>
        <v>57</v>
      </c>
    </row>
    <row r="92" spans="1:6" ht="15.75">
      <c r="A92" s="12" t="s">
        <v>69</v>
      </c>
      <c r="B92" s="13" t="s">
        <v>42</v>
      </c>
      <c r="C92" s="14" t="s">
        <v>43</v>
      </c>
      <c r="D92" s="19"/>
      <c r="E92" s="14"/>
      <c r="F92" s="99">
        <f>F99+F93+F96</f>
        <v>13376.599999999999</v>
      </c>
    </row>
    <row r="93" spans="1:6" ht="15.75">
      <c r="A93" s="12" t="s">
        <v>70</v>
      </c>
      <c r="B93" s="13" t="s">
        <v>195</v>
      </c>
      <c r="C93" s="14" t="s">
        <v>194</v>
      </c>
      <c r="D93" s="19"/>
      <c r="E93" s="19"/>
      <c r="F93" s="99">
        <f>F94</f>
        <v>383.8</v>
      </c>
    </row>
    <row r="94" spans="1:6" ht="45">
      <c r="A94" s="16" t="s">
        <v>71</v>
      </c>
      <c r="B94" s="18" t="s">
        <v>233</v>
      </c>
      <c r="C94" s="19" t="s">
        <v>194</v>
      </c>
      <c r="D94" s="14" t="s">
        <v>225</v>
      </c>
      <c r="E94" s="19"/>
      <c r="F94" s="99">
        <f>F95</f>
        <v>383.8</v>
      </c>
    </row>
    <row r="95" spans="1:6" ht="15.75">
      <c r="A95" s="16"/>
      <c r="B95" s="18" t="s">
        <v>115</v>
      </c>
      <c r="C95" s="19" t="s">
        <v>194</v>
      </c>
      <c r="D95" s="19" t="s">
        <v>225</v>
      </c>
      <c r="E95" s="14" t="s">
        <v>106</v>
      </c>
      <c r="F95" s="100">
        <f>Ведомственная!G96</f>
        <v>383.8</v>
      </c>
    </row>
    <row r="96" spans="1:6" s="81" customFormat="1" ht="15.75">
      <c r="A96" s="12" t="s">
        <v>205</v>
      </c>
      <c r="B96" s="29" t="s">
        <v>228</v>
      </c>
      <c r="C96" s="14" t="s">
        <v>227</v>
      </c>
      <c r="D96" s="14"/>
      <c r="E96" s="14"/>
      <c r="F96" s="99">
        <f>F97</f>
        <v>1072.3000000000002</v>
      </c>
    </row>
    <row r="97" spans="1:6" ht="45">
      <c r="A97" s="16" t="s">
        <v>209</v>
      </c>
      <c r="B97" s="18" t="s">
        <v>234</v>
      </c>
      <c r="C97" s="19" t="s">
        <v>227</v>
      </c>
      <c r="D97" s="14" t="s">
        <v>149</v>
      </c>
      <c r="E97" s="14"/>
      <c r="F97" s="99">
        <f>F98</f>
        <v>1072.3000000000002</v>
      </c>
    </row>
    <row r="98" spans="1:6" ht="15.75">
      <c r="A98" s="16"/>
      <c r="B98" s="18" t="s">
        <v>115</v>
      </c>
      <c r="C98" s="19" t="s">
        <v>227</v>
      </c>
      <c r="D98" s="19" t="s">
        <v>149</v>
      </c>
      <c r="E98" s="14" t="s">
        <v>106</v>
      </c>
      <c r="F98" s="100">
        <f>Ведомственная!G99</f>
        <v>1072.3000000000002</v>
      </c>
    </row>
    <row r="99" spans="1:6" ht="15.75">
      <c r="A99" s="12" t="s">
        <v>294</v>
      </c>
      <c r="B99" s="29" t="s">
        <v>44</v>
      </c>
      <c r="C99" s="14" t="s">
        <v>45</v>
      </c>
      <c r="D99" s="19"/>
      <c r="E99" s="14"/>
      <c r="F99" s="99">
        <f>F100+F102</f>
        <v>11920.5</v>
      </c>
    </row>
    <row r="100" spans="1:6" ht="75">
      <c r="A100" s="16" t="s">
        <v>295</v>
      </c>
      <c r="B100" s="25" t="s">
        <v>187</v>
      </c>
      <c r="C100" s="19" t="s">
        <v>45</v>
      </c>
      <c r="D100" s="14" t="s">
        <v>169</v>
      </c>
      <c r="E100" s="14"/>
      <c r="F100" s="99">
        <f>F101</f>
        <v>7529</v>
      </c>
    </row>
    <row r="101" spans="1:6" ht="15.75">
      <c r="A101" s="16"/>
      <c r="B101" s="18" t="s">
        <v>115</v>
      </c>
      <c r="C101" s="19" t="s">
        <v>45</v>
      </c>
      <c r="D101" s="19" t="s">
        <v>169</v>
      </c>
      <c r="E101" s="14" t="s">
        <v>106</v>
      </c>
      <c r="F101" s="100">
        <f>Ведомственная!G102</f>
        <v>7529</v>
      </c>
    </row>
    <row r="102" spans="1:6" ht="60">
      <c r="A102" s="16" t="s">
        <v>296</v>
      </c>
      <c r="B102" s="18" t="s">
        <v>162</v>
      </c>
      <c r="C102" s="19" t="s">
        <v>45</v>
      </c>
      <c r="D102" s="14" t="s">
        <v>168</v>
      </c>
      <c r="E102" s="14"/>
      <c r="F102" s="99">
        <f>F103</f>
        <v>4391.5</v>
      </c>
    </row>
    <row r="103" spans="1:6" ht="15.75">
      <c r="A103" s="16"/>
      <c r="B103" s="18" t="s">
        <v>115</v>
      </c>
      <c r="C103" s="19" t="s">
        <v>45</v>
      </c>
      <c r="D103" s="19" t="s">
        <v>168</v>
      </c>
      <c r="E103" s="14" t="s">
        <v>106</v>
      </c>
      <c r="F103" s="100">
        <f>Ведомственная!G104</f>
        <v>4391.5</v>
      </c>
    </row>
    <row r="104" spans="1:6" ht="15.75">
      <c r="A104" s="12" t="s">
        <v>67</v>
      </c>
      <c r="B104" s="29" t="s">
        <v>120</v>
      </c>
      <c r="C104" s="14" t="s">
        <v>122</v>
      </c>
      <c r="D104" s="19"/>
      <c r="E104" s="19"/>
      <c r="F104" s="99">
        <f>F106</f>
        <v>200</v>
      </c>
    </row>
    <row r="105" spans="1:6" ht="15.75">
      <c r="A105" s="12" t="s">
        <v>61</v>
      </c>
      <c r="B105" s="29" t="s">
        <v>164</v>
      </c>
      <c r="C105" s="14" t="s">
        <v>121</v>
      </c>
      <c r="D105" s="19"/>
      <c r="E105" s="19"/>
      <c r="F105" s="99">
        <f>F106</f>
        <v>200</v>
      </c>
    </row>
    <row r="106" spans="1:6" ht="75" customHeight="1">
      <c r="A106" s="16" t="s">
        <v>62</v>
      </c>
      <c r="B106" s="18" t="s">
        <v>218</v>
      </c>
      <c r="C106" s="19" t="s">
        <v>121</v>
      </c>
      <c r="D106" s="14" t="s">
        <v>157</v>
      </c>
      <c r="E106" s="14"/>
      <c r="F106" s="100">
        <f>F107</f>
        <v>200</v>
      </c>
    </row>
    <row r="107" spans="1:6" ht="30">
      <c r="A107" s="16"/>
      <c r="B107" s="21" t="s">
        <v>161</v>
      </c>
      <c r="C107" s="19" t="s">
        <v>121</v>
      </c>
      <c r="D107" s="19" t="s">
        <v>157</v>
      </c>
      <c r="E107" s="14" t="s">
        <v>114</v>
      </c>
      <c r="F107" s="100">
        <f>Ведомственная!G108</f>
        <v>200</v>
      </c>
    </row>
    <row r="108" spans="1:6" ht="15.75">
      <c r="A108" s="12" t="s">
        <v>72</v>
      </c>
      <c r="B108" s="29" t="s">
        <v>83</v>
      </c>
      <c r="C108" s="14" t="s">
        <v>84</v>
      </c>
      <c r="D108" s="19"/>
      <c r="E108" s="14"/>
      <c r="F108" s="99">
        <f>F109</f>
        <v>2440</v>
      </c>
    </row>
    <row r="109" spans="1:6" ht="15.75">
      <c r="A109" s="12" t="s">
        <v>68</v>
      </c>
      <c r="B109" s="13" t="s">
        <v>41</v>
      </c>
      <c r="C109" s="14" t="s">
        <v>82</v>
      </c>
      <c r="D109" s="37"/>
      <c r="E109" s="19"/>
      <c r="F109" s="99">
        <f>F110</f>
        <v>2440</v>
      </c>
    </row>
    <row r="110" spans="1:6" ht="60">
      <c r="A110" s="16" t="s">
        <v>128</v>
      </c>
      <c r="B110" s="18" t="s">
        <v>223</v>
      </c>
      <c r="C110" s="19" t="s">
        <v>82</v>
      </c>
      <c r="D110" s="14" t="s">
        <v>150</v>
      </c>
      <c r="E110" s="14"/>
      <c r="F110" s="99">
        <f>F111</f>
        <v>2440</v>
      </c>
    </row>
    <row r="111" spans="1:6" ht="30">
      <c r="A111" s="12"/>
      <c r="B111" s="21" t="s">
        <v>161</v>
      </c>
      <c r="C111" s="19" t="s">
        <v>82</v>
      </c>
      <c r="D111" s="19" t="s">
        <v>150</v>
      </c>
      <c r="E111" s="14" t="s">
        <v>114</v>
      </c>
      <c r="F111" s="100">
        <f>Ведомственная!G112</f>
        <v>2440</v>
      </c>
    </row>
    <row r="112" spans="1:6" s="89" customFormat="1" ht="16.5">
      <c r="A112" s="85"/>
      <c r="B112" s="84" t="s">
        <v>0</v>
      </c>
      <c r="C112" s="86"/>
      <c r="D112" s="87"/>
      <c r="E112" s="86"/>
      <c r="F112" s="101">
        <f>F16+F49+F62+F71+F75+F84+F92+F104+F108</f>
        <v>67793.7</v>
      </c>
    </row>
    <row r="113" spans="1:6" ht="15.75">
      <c r="A113" s="66"/>
      <c r="B113" s="67"/>
      <c r="C113" s="68"/>
      <c r="D113" s="69"/>
      <c r="E113" s="68"/>
      <c r="F113" s="70"/>
    </row>
  </sheetData>
  <sheetProtection/>
  <mergeCells count="11">
    <mergeCell ref="C5:F5"/>
    <mergeCell ref="B14:B15"/>
    <mergeCell ref="A14:A15"/>
    <mergeCell ref="A9:F9"/>
    <mergeCell ref="A10:F10"/>
    <mergeCell ref="A11:F11"/>
    <mergeCell ref="A12:F12"/>
    <mergeCell ref="F14:F15"/>
    <mergeCell ref="E14:E15"/>
    <mergeCell ref="D14:D15"/>
    <mergeCell ref="C14:C15"/>
  </mergeCells>
  <printOptions horizontalCentered="1"/>
  <pageMargins left="0.5905511811023623" right="0.5905511811023623" top="0.5905511811023623" bottom="0.5905511811023623" header="0.31496062992125984" footer="0.15748031496062992"/>
  <pageSetup fitToHeight="5" fitToWidth="1" horizontalDpi="600" verticalDpi="600" orientation="portrait" paperSize="9" scale="8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zoomScaleSheetLayoutView="100" zoomScalePageLayoutView="0" workbookViewId="0" topLeftCell="A74">
      <selection activeCell="B134" sqref="B134"/>
    </sheetView>
  </sheetViews>
  <sheetFormatPr defaultColWidth="8.796875" defaultRowHeight="15"/>
  <cols>
    <col min="1" max="1" width="6.296875" style="5" customWidth="1"/>
    <col min="2" max="2" width="55.796875" style="5" customWidth="1"/>
    <col min="3" max="3" width="12.59765625" style="42" customWidth="1"/>
    <col min="4" max="4" width="16.8984375" style="51" customWidth="1"/>
    <col min="5" max="16384" width="8.8984375" style="2" customWidth="1"/>
  </cols>
  <sheetData>
    <row r="1" spans="1:4" ht="15.75" customHeight="1">
      <c r="A1" s="1"/>
      <c r="B1" s="1"/>
      <c r="C1" s="91" t="s">
        <v>372</v>
      </c>
      <c r="D1" s="1"/>
    </row>
    <row r="2" spans="1:4" ht="15.75" customHeight="1">
      <c r="A2" s="1"/>
      <c r="B2" s="1"/>
      <c r="C2" s="92" t="s">
        <v>253</v>
      </c>
      <c r="D2" s="1"/>
    </row>
    <row r="3" spans="1:4" ht="15.75" customHeight="1">
      <c r="A3" s="1"/>
      <c r="B3" s="1"/>
      <c r="C3" s="92" t="s">
        <v>206</v>
      </c>
      <c r="D3" s="1"/>
    </row>
    <row r="4" spans="1:4" ht="15.75">
      <c r="A4" s="1"/>
      <c r="B4" s="1"/>
      <c r="C4" s="92" t="s">
        <v>235</v>
      </c>
      <c r="D4" s="1"/>
    </row>
    <row r="5" spans="1:4" ht="15.75">
      <c r="A5" s="172"/>
      <c r="B5" s="173"/>
      <c r="C5" s="170" t="s">
        <v>88</v>
      </c>
      <c r="D5" s="171"/>
    </row>
    <row r="6" spans="1:4" ht="15.75">
      <c r="A6" s="4"/>
      <c r="B6" s="6"/>
      <c r="C6" s="93" t="s">
        <v>369</v>
      </c>
      <c r="D6" s="57"/>
    </row>
    <row r="7" spans="1:4" ht="15.75">
      <c r="A7" s="4"/>
      <c r="B7" s="6"/>
      <c r="C7" s="44"/>
      <c r="D7" s="50"/>
    </row>
    <row r="8" spans="1:4" ht="15.75">
      <c r="A8" s="4"/>
      <c r="B8" s="6"/>
      <c r="C8" s="7"/>
      <c r="D8" s="50"/>
    </row>
    <row r="9" spans="1:4" s="48" customFormat="1" ht="20.25">
      <c r="A9" s="155" t="s">
        <v>188</v>
      </c>
      <c r="B9" s="155"/>
      <c r="C9" s="155"/>
      <c r="D9" s="155"/>
    </row>
    <row r="10" spans="1:4" s="48" customFormat="1" ht="20.25">
      <c r="A10" s="155" t="s">
        <v>184</v>
      </c>
      <c r="B10" s="155"/>
      <c r="C10" s="155"/>
      <c r="D10" s="155"/>
    </row>
    <row r="11" spans="1:4" s="48" customFormat="1" ht="20.25">
      <c r="A11" s="155" t="s">
        <v>249</v>
      </c>
      <c r="B11" s="155"/>
      <c r="C11" s="155"/>
      <c r="D11" s="155"/>
    </row>
    <row r="12" spans="1:4" s="48" customFormat="1" ht="20.25">
      <c r="A12" s="155" t="s">
        <v>252</v>
      </c>
      <c r="B12" s="155"/>
      <c r="C12" s="155"/>
      <c r="D12" s="155"/>
    </row>
    <row r="13" spans="1:4" s="47" customFormat="1" ht="12.75">
      <c r="A13" s="168"/>
      <c r="B13" s="169"/>
      <c r="C13" s="169"/>
      <c r="D13" s="169"/>
    </row>
    <row r="14" spans="1:4" s="47" customFormat="1" ht="25.5">
      <c r="A14" s="9" t="s">
        <v>1</v>
      </c>
      <c r="B14" s="46" t="s">
        <v>2</v>
      </c>
      <c r="C14" s="8" t="s">
        <v>204</v>
      </c>
      <c r="D14" s="49" t="s">
        <v>236</v>
      </c>
    </row>
    <row r="15" spans="1:4" ht="15.75">
      <c r="A15" s="10" t="s">
        <v>7</v>
      </c>
      <c r="B15" s="13" t="s">
        <v>8</v>
      </c>
      <c r="C15" s="14" t="s">
        <v>10</v>
      </c>
      <c r="D15" s="98">
        <f>D16+D19+D43+D28+D46</f>
        <v>16174.8</v>
      </c>
    </row>
    <row r="16" spans="1:4" ht="30">
      <c r="A16" s="16" t="s">
        <v>11</v>
      </c>
      <c r="B16" s="25" t="s">
        <v>46</v>
      </c>
      <c r="C16" s="19" t="s">
        <v>12</v>
      </c>
      <c r="D16" s="100">
        <f>Ведомственная!G17</f>
        <v>1534.5</v>
      </c>
    </row>
    <row r="17" spans="1:4" ht="15.75" hidden="1">
      <c r="A17" s="16" t="s">
        <v>13</v>
      </c>
      <c r="B17" s="18" t="s">
        <v>14</v>
      </c>
      <c r="C17" s="19" t="s">
        <v>12</v>
      </c>
      <c r="D17" s="100">
        <f>D18</f>
        <v>1534.5</v>
      </c>
    </row>
    <row r="18" spans="1:4" ht="62.25" customHeight="1" hidden="1">
      <c r="A18" s="16"/>
      <c r="B18" s="18" t="s">
        <v>112</v>
      </c>
      <c r="C18" s="19" t="s">
        <v>12</v>
      </c>
      <c r="D18" s="100">
        <f>Ведомственная!G19</f>
        <v>1534.5</v>
      </c>
    </row>
    <row r="19" spans="1:4" ht="45">
      <c r="A19" s="16" t="s">
        <v>15</v>
      </c>
      <c r="B19" s="25" t="s">
        <v>47</v>
      </c>
      <c r="C19" s="19" t="s">
        <v>16</v>
      </c>
      <c r="D19" s="100">
        <f>Ведомственная!G20</f>
        <v>3621.9</v>
      </c>
    </row>
    <row r="20" spans="1:4" ht="30" hidden="1">
      <c r="A20" s="16" t="s">
        <v>17</v>
      </c>
      <c r="B20" s="18" t="s">
        <v>18</v>
      </c>
      <c r="C20" s="19" t="s">
        <v>16</v>
      </c>
      <c r="D20" s="100">
        <f>D21+D23+D22</f>
        <v>3469.3</v>
      </c>
    </row>
    <row r="21" spans="1:4" ht="45" hidden="1">
      <c r="A21" s="16"/>
      <c r="B21" s="18" t="s">
        <v>112</v>
      </c>
      <c r="C21" s="19" t="s">
        <v>16</v>
      </c>
      <c r="D21" s="100">
        <f>Ведомственная!G22</f>
        <v>1442.1</v>
      </c>
    </row>
    <row r="22" spans="1:4" ht="15.75" hidden="1">
      <c r="A22" s="16"/>
      <c r="B22" s="35" t="s">
        <v>113</v>
      </c>
      <c r="C22" s="19" t="s">
        <v>16</v>
      </c>
      <c r="D22" s="100">
        <f>Ведомственная!G23</f>
        <v>1815</v>
      </c>
    </row>
    <row r="23" spans="1:4" ht="15.75" hidden="1">
      <c r="A23" s="16"/>
      <c r="B23" s="20" t="s">
        <v>117</v>
      </c>
      <c r="C23" s="19" t="s">
        <v>16</v>
      </c>
      <c r="D23" s="100">
        <f>Ведомственная!G24</f>
        <v>212.2</v>
      </c>
    </row>
    <row r="24" spans="1:4" ht="45" hidden="1">
      <c r="A24" s="24" t="s">
        <v>123</v>
      </c>
      <c r="B24" s="18" t="s">
        <v>86</v>
      </c>
      <c r="C24" s="19" t="s">
        <v>16</v>
      </c>
      <c r="D24" s="100">
        <f>D25</f>
        <v>36.6</v>
      </c>
    </row>
    <row r="25" spans="1:4" ht="45" hidden="1">
      <c r="A25" s="24"/>
      <c r="B25" s="18" t="s">
        <v>112</v>
      </c>
      <c r="C25" s="19" t="s">
        <v>16</v>
      </c>
      <c r="D25" s="100">
        <f>Ведомственная!G26</f>
        <v>36.6</v>
      </c>
    </row>
    <row r="26" spans="1:4" ht="45" hidden="1">
      <c r="A26" s="24"/>
      <c r="B26" s="22" t="s">
        <v>87</v>
      </c>
      <c r="C26" s="19" t="s">
        <v>16</v>
      </c>
      <c r="D26" s="100">
        <f>D27</f>
        <v>116</v>
      </c>
    </row>
    <row r="27" spans="1:4" ht="15.75" hidden="1">
      <c r="A27" s="24"/>
      <c r="B27" s="22" t="s">
        <v>117</v>
      </c>
      <c r="C27" s="19" t="s">
        <v>16</v>
      </c>
      <c r="D27" s="100">
        <f>Ведомственная!G28</f>
        <v>116</v>
      </c>
    </row>
    <row r="28" spans="1:4" ht="45">
      <c r="A28" s="16" t="s">
        <v>130</v>
      </c>
      <c r="B28" s="25" t="s">
        <v>48</v>
      </c>
      <c r="C28" s="19" t="s">
        <v>25</v>
      </c>
      <c r="D28" s="100">
        <f>'Разделы, подразделы, ЦС, группы'!F29</f>
        <v>10087.3</v>
      </c>
    </row>
    <row r="29" spans="1:4" ht="30" hidden="1">
      <c r="A29" s="16" t="s">
        <v>131</v>
      </c>
      <c r="B29" s="18" t="s">
        <v>27</v>
      </c>
      <c r="C29" s="19" t="s">
        <v>25</v>
      </c>
      <c r="D29" s="100">
        <f>D30</f>
        <v>1534.5</v>
      </c>
    </row>
    <row r="30" spans="1:4" ht="45" hidden="1">
      <c r="A30" s="16"/>
      <c r="B30" s="18" t="s">
        <v>112</v>
      </c>
      <c r="C30" s="19" t="s">
        <v>25</v>
      </c>
      <c r="D30" s="100">
        <f>Ведомственная!G33</f>
        <v>1534.5</v>
      </c>
    </row>
    <row r="31" spans="1:4" ht="15.75" hidden="1">
      <c r="A31" s="16" t="s">
        <v>132</v>
      </c>
      <c r="B31" s="25" t="s">
        <v>29</v>
      </c>
      <c r="C31" s="19" t="s">
        <v>25</v>
      </c>
      <c r="D31" s="100" t="e">
        <f>D32+D33+D34</f>
        <v>#REF!</v>
      </c>
    </row>
    <row r="32" spans="1:4" ht="45" hidden="1">
      <c r="A32" s="16"/>
      <c r="B32" s="18" t="s">
        <v>112</v>
      </c>
      <c r="C32" s="19" t="s">
        <v>25</v>
      </c>
      <c r="D32" s="100">
        <f>Ведомственная!G35</f>
        <v>5067.8</v>
      </c>
    </row>
    <row r="33" spans="1:4" ht="30" hidden="1">
      <c r="A33" s="16"/>
      <c r="B33" s="32" t="s">
        <v>105</v>
      </c>
      <c r="C33" s="19" t="s">
        <v>25</v>
      </c>
      <c r="D33" s="100">
        <f>Ведомственная!G36</f>
        <v>246.4</v>
      </c>
    </row>
    <row r="34" spans="1:4" ht="15.75" hidden="1">
      <c r="A34" s="16"/>
      <c r="B34" s="20" t="s">
        <v>117</v>
      </c>
      <c r="C34" s="19" t="s">
        <v>25</v>
      </c>
      <c r="D34" s="100" t="e">
        <f>Ведомственная!#REF!</f>
        <v>#REF!</v>
      </c>
    </row>
    <row r="35" spans="1:4" ht="80.25" customHeight="1" hidden="1">
      <c r="A35" s="16" t="s">
        <v>172</v>
      </c>
      <c r="B35" s="22" t="s">
        <v>167</v>
      </c>
      <c r="C35" s="19" t="s">
        <v>25</v>
      </c>
      <c r="D35" s="100">
        <f>D36+D37</f>
        <v>3236.6</v>
      </c>
    </row>
    <row r="36" spans="1:4" ht="45" hidden="1">
      <c r="A36" s="16"/>
      <c r="B36" s="18" t="s">
        <v>112</v>
      </c>
      <c r="C36" s="19" t="s">
        <v>25</v>
      </c>
      <c r="D36" s="100">
        <f>Ведомственная!G39</f>
        <v>3016.1</v>
      </c>
    </row>
    <row r="37" spans="1:4" ht="30" hidden="1">
      <c r="A37" s="16"/>
      <c r="B37" s="21" t="s">
        <v>161</v>
      </c>
      <c r="C37" s="19" t="s">
        <v>25</v>
      </c>
      <c r="D37" s="100">
        <f>Ведомственная!G40</f>
        <v>220.5</v>
      </c>
    </row>
    <row r="38" spans="1:4" ht="60.75" customHeight="1" hidden="1">
      <c r="A38" s="16" t="s">
        <v>173</v>
      </c>
      <c r="B38" s="20" t="s">
        <v>166</v>
      </c>
      <c r="C38" s="19" t="s">
        <v>25</v>
      </c>
      <c r="D38" s="100" t="e">
        <f>D39</f>
        <v>#REF!</v>
      </c>
    </row>
    <row r="39" spans="1:4" ht="15.75" hidden="1">
      <c r="A39" s="16"/>
      <c r="B39" s="35" t="s">
        <v>113</v>
      </c>
      <c r="C39" s="19" t="s">
        <v>25</v>
      </c>
      <c r="D39" s="100" t="e">
        <f>Ведомственная!#REF!</f>
        <v>#REF!</v>
      </c>
    </row>
    <row r="40" spans="1:4" ht="15.75" hidden="1">
      <c r="A40" s="24"/>
      <c r="B40" s="20" t="s">
        <v>119</v>
      </c>
      <c r="C40" s="28" t="s">
        <v>104</v>
      </c>
      <c r="D40" s="102" t="e">
        <f>D41+D42</f>
        <v>#REF!</v>
      </c>
    </row>
    <row r="41" spans="1:4" ht="45" hidden="1">
      <c r="A41" s="24"/>
      <c r="B41" s="18" t="s">
        <v>112</v>
      </c>
      <c r="C41" s="28" t="s">
        <v>104</v>
      </c>
      <c r="D41" s="102" t="e">
        <f>Ведомственная!#REF!</f>
        <v>#REF!</v>
      </c>
    </row>
    <row r="42" spans="1:4" ht="15.75" hidden="1">
      <c r="A42" s="24"/>
      <c r="B42" s="20" t="s">
        <v>117</v>
      </c>
      <c r="C42" s="28" t="s">
        <v>104</v>
      </c>
      <c r="D42" s="102" t="e">
        <f>Ведомственная!#REF!</f>
        <v>#REF!</v>
      </c>
    </row>
    <row r="43" spans="1:4" ht="15.75">
      <c r="A43" s="16" t="s">
        <v>172</v>
      </c>
      <c r="B43" s="18" t="s">
        <v>95</v>
      </c>
      <c r="C43" s="19" t="s">
        <v>99</v>
      </c>
      <c r="D43" s="100">
        <f>'Разделы, подразделы, ЦС, группы'!F39</f>
        <v>20</v>
      </c>
    </row>
    <row r="44" spans="1:4" ht="21" customHeight="1" hidden="1">
      <c r="A44" s="16"/>
      <c r="B44" s="18" t="s">
        <v>96</v>
      </c>
      <c r="C44" s="19" t="s">
        <v>99</v>
      </c>
      <c r="D44" s="100">
        <f>D45</f>
        <v>20</v>
      </c>
    </row>
    <row r="45" spans="1:4" ht="15.75" customHeight="1" hidden="1">
      <c r="A45" s="16"/>
      <c r="B45" s="20" t="s">
        <v>117</v>
      </c>
      <c r="C45" s="19" t="s">
        <v>99</v>
      </c>
      <c r="D45" s="100">
        <f>Ведомственная!G43</f>
        <v>20</v>
      </c>
    </row>
    <row r="46" spans="1:4" ht="15.75">
      <c r="A46" s="16" t="s">
        <v>173</v>
      </c>
      <c r="B46" s="25" t="s">
        <v>19</v>
      </c>
      <c r="C46" s="19" t="s">
        <v>80</v>
      </c>
      <c r="D46" s="100">
        <f>'Разделы, подразделы, ЦС, группы'!F42</f>
        <v>911.1</v>
      </c>
    </row>
    <row r="47" spans="1:4" ht="45" hidden="1">
      <c r="A47" s="16" t="s">
        <v>181</v>
      </c>
      <c r="B47" s="32" t="s">
        <v>108</v>
      </c>
      <c r="C47" s="14" t="s">
        <v>80</v>
      </c>
      <c r="D47" s="99" t="e">
        <f>D48+D49+D50</f>
        <v>#REF!</v>
      </c>
    </row>
    <row r="48" spans="1:4" ht="45" hidden="1">
      <c r="A48" s="12"/>
      <c r="B48" s="18" t="s">
        <v>112</v>
      </c>
      <c r="C48" s="19" t="s">
        <v>80</v>
      </c>
      <c r="D48" s="100">
        <f>Ведомственная!G79</f>
        <v>5775.7</v>
      </c>
    </row>
    <row r="49" spans="1:4" ht="15.75" hidden="1">
      <c r="A49" s="12"/>
      <c r="B49" s="35" t="s">
        <v>113</v>
      </c>
      <c r="C49" s="19" t="s">
        <v>80</v>
      </c>
      <c r="D49" s="100">
        <f>Ведомственная!G80</f>
        <v>5546.7</v>
      </c>
    </row>
    <row r="50" spans="1:4" ht="15.75" hidden="1">
      <c r="A50" s="12"/>
      <c r="B50" s="20" t="s">
        <v>117</v>
      </c>
      <c r="C50" s="19" t="s">
        <v>80</v>
      </c>
      <c r="D50" s="100" t="e">
        <f>Ведомственная!#REF!</f>
        <v>#REF!</v>
      </c>
    </row>
    <row r="51" spans="1:4" ht="15.75" hidden="1">
      <c r="A51" s="24" t="s">
        <v>175</v>
      </c>
      <c r="B51" s="18" t="s">
        <v>90</v>
      </c>
      <c r="C51" s="19" t="s">
        <v>80</v>
      </c>
      <c r="D51" s="99">
        <f>D52</f>
        <v>375</v>
      </c>
    </row>
    <row r="52" spans="1:4" ht="15.75" hidden="1">
      <c r="A52" s="24"/>
      <c r="B52" s="35" t="s">
        <v>113</v>
      </c>
      <c r="C52" s="19" t="s">
        <v>80</v>
      </c>
      <c r="D52" s="100">
        <f>Ведомственная!G48</f>
        <v>375</v>
      </c>
    </row>
    <row r="53" spans="1:4" ht="30" hidden="1">
      <c r="A53" s="24" t="s">
        <v>176</v>
      </c>
      <c r="B53" s="31" t="s">
        <v>109</v>
      </c>
      <c r="C53" s="28" t="s">
        <v>80</v>
      </c>
      <c r="D53" s="99" t="e">
        <f>D54+D55+D56</f>
        <v>#REF!</v>
      </c>
    </row>
    <row r="54" spans="1:4" ht="45" hidden="1">
      <c r="A54" s="27"/>
      <c r="B54" s="18" t="s">
        <v>112</v>
      </c>
      <c r="C54" s="28" t="s">
        <v>80</v>
      </c>
      <c r="D54" s="100">
        <f>Ведомственная!G91</f>
        <v>6300.8</v>
      </c>
    </row>
    <row r="55" spans="1:4" ht="15.75" hidden="1">
      <c r="A55" s="27"/>
      <c r="B55" s="35" t="s">
        <v>113</v>
      </c>
      <c r="C55" s="28" t="s">
        <v>80</v>
      </c>
      <c r="D55" s="100">
        <f>Ведомственная!G92</f>
        <v>6243.8</v>
      </c>
    </row>
    <row r="56" spans="1:4" ht="15.75" hidden="1">
      <c r="A56" s="27"/>
      <c r="B56" s="20" t="s">
        <v>117</v>
      </c>
      <c r="C56" s="28" t="s">
        <v>80</v>
      </c>
      <c r="D56" s="100" t="e">
        <f>Ведомственная!#REF!</f>
        <v>#REF!</v>
      </c>
    </row>
    <row r="57" spans="1:4" ht="30" hidden="1">
      <c r="A57" s="24" t="s">
        <v>177</v>
      </c>
      <c r="B57" s="32" t="s">
        <v>198</v>
      </c>
      <c r="C57" s="28" t="s">
        <v>80</v>
      </c>
      <c r="D57" s="99">
        <f>D58</f>
        <v>528</v>
      </c>
    </row>
    <row r="58" spans="1:4" ht="15.75" hidden="1">
      <c r="A58" s="27"/>
      <c r="B58" s="35" t="s">
        <v>113</v>
      </c>
      <c r="C58" s="28" t="s">
        <v>80</v>
      </c>
      <c r="D58" s="100">
        <f>Ведомственная!G50</f>
        <v>528</v>
      </c>
    </row>
    <row r="59" spans="1:4" ht="15.75">
      <c r="A59" s="12" t="s">
        <v>22</v>
      </c>
      <c r="B59" s="13" t="s">
        <v>31</v>
      </c>
      <c r="C59" s="14" t="s">
        <v>32</v>
      </c>
      <c r="D59" s="99">
        <f>D60+D63</f>
        <v>1320</v>
      </c>
    </row>
    <row r="60" spans="1:4" ht="30">
      <c r="A60" s="16" t="s">
        <v>24</v>
      </c>
      <c r="B60" s="25" t="s">
        <v>239</v>
      </c>
      <c r="C60" s="19" t="s">
        <v>240</v>
      </c>
      <c r="D60" s="100">
        <f>'Разделы, подразделы, ЦС, группы'!F50</f>
        <v>350</v>
      </c>
    </row>
    <row r="61" spans="1:4" ht="60" hidden="1">
      <c r="A61" s="16" t="s">
        <v>26</v>
      </c>
      <c r="B61" s="18" t="s">
        <v>197</v>
      </c>
      <c r="C61" s="19" t="s">
        <v>34</v>
      </c>
      <c r="D61" s="100">
        <f>D62</f>
        <v>350</v>
      </c>
    </row>
    <row r="62" spans="1:4" ht="15.75" hidden="1">
      <c r="A62" s="16"/>
      <c r="B62" s="35" t="s">
        <v>113</v>
      </c>
      <c r="C62" s="19" t="s">
        <v>34</v>
      </c>
      <c r="D62" s="100">
        <f>Ведомственная!G54</f>
        <v>350</v>
      </c>
    </row>
    <row r="63" spans="1:4" ht="28.5" customHeight="1">
      <c r="A63" s="16" t="s">
        <v>124</v>
      </c>
      <c r="B63" s="18" t="s">
        <v>50</v>
      </c>
      <c r="C63" s="19" t="s">
        <v>49</v>
      </c>
      <c r="D63" s="100">
        <f>'Разделы, подразделы, ЦС, группы'!F53</f>
        <v>970</v>
      </c>
    </row>
    <row r="64" spans="1:4" ht="45" hidden="1">
      <c r="A64" s="16" t="s">
        <v>125</v>
      </c>
      <c r="B64" s="53" t="s">
        <v>193</v>
      </c>
      <c r="C64" s="19" t="s">
        <v>49</v>
      </c>
      <c r="D64" s="99">
        <f>D65</f>
        <v>150</v>
      </c>
    </row>
    <row r="65" spans="1:4" ht="15.75" hidden="1">
      <c r="A65" s="16"/>
      <c r="B65" s="35" t="s">
        <v>113</v>
      </c>
      <c r="C65" s="19" t="s">
        <v>49</v>
      </c>
      <c r="D65" s="100">
        <f>Ведомственная!G57</f>
        <v>150</v>
      </c>
    </row>
    <row r="66" spans="1:4" ht="30" customHeight="1" hidden="1">
      <c r="A66" s="16" t="s">
        <v>133</v>
      </c>
      <c r="B66" s="53" t="s">
        <v>196</v>
      </c>
      <c r="C66" s="19" t="s">
        <v>49</v>
      </c>
      <c r="D66" s="99">
        <f>D67</f>
        <v>150</v>
      </c>
    </row>
    <row r="67" spans="1:4" ht="15.75" hidden="1">
      <c r="A67" s="16"/>
      <c r="B67" s="35" t="s">
        <v>113</v>
      </c>
      <c r="C67" s="19" t="s">
        <v>49</v>
      </c>
      <c r="D67" s="100">
        <f>Ведомственная!G59</f>
        <v>150</v>
      </c>
    </row>
    <row r="68" spans="1:4" ht="60" hidden="1">
      <c r="A68" s="16" t="s">
        <v>134</v>
      </c>
      <c r="B68" s="18" t="s">
        <v>202</v>
      </c>
      <c r="C68" s="19" t="s">
        <v>49</v>
      </c>
      <c r="D68" s="99">
        <f>D69</f>
        <v>150</v>
      </c>
    </row>
    <row r="69" spans="1:4" ht="15.75" hidden="1">
      <c r="A69" s="16"/>
      <c r="B69" s="35" t="s">
        <v>113</v>
      </c>
      <c r="C69" s="19" t="s">
        <v>49</v>
      </c>
      <c r="D69" s="100">
        <f>Ведомственная!G61</f>
        <v>150</v>
      </c>
    </row>
    <row r="70" spans="1:4" ht="47.25" customHeight="1" hidden="1">
      <c r="A70" s="16" t="s">
        <v>135</v>
      </c>
      <c r="B70" s="25" t="s">
        <v>201</v>
      </c>
      <c r="C70" s="19" t="s">
        <v>49</v>
      </c>
      <c r="D70" s="99">
        <f>D71</f>
        <v>520</v>
      </c>
    </row>
    <row r="71" spans="1:4" ht="15.75" hidden="1">
      <c r="A71" s="16"/>
      <c r="B71" s="35" t="s">
        <v>113</v>
      </c>
      <c r="C71" s="19" t="s">
        <v>49</v>
      </c>
      <c r="D71" s="100">
        <f>Ведомственная!G63</f>
        <v>520</v>
      </c>
    </row>
    <row r="72" spans="1:4" ht="30" hidden="1">
      <c r="A72" s="16" t="s">
        <v>52</v>
      </c>
      <c r="B72" s="79" t="s">
        <v>208</v>
      </c>
      <c r="C72" s="19" t="s">
        <v>207</v>
      </c>
      <c r="D72" s="99" t="e">
        <f>D73</f>
        <v>#REF!</v>
      </c>
    </row>
    <row r="73" spans="1:4" ht="30" hidden="1">
      <c r="A73" s="16"/>
      <c r="B73" s="21" t="s">
        <v>161</v>
      </c>
      <c r="C73" s="19" t="s">
        <v>207</v>
      </c>
      <c r="D73" s="100" t="e">
        <f>Ведомственная!#REF!</f>
        <v>#REF!</v>
      </c>
    </row>
    <row r="74" spans="1:4" ht="15.75">
      <c r="A74" s="12" t="s">
        <v>30</v>
      </c>
      <c r="B74" s="13" t="s">
        <v>56</v>
      </c>
      <c r="C74" s="14" t="s">
        <v>55</v>
      </c>
      <c r="D74" s="99">
        <f>D75</f>
        <v>13970</v>
      </c>
    </row>
    <row r="75" spans="1:4" ht="15.75">
      <c r="A75" s="16" t="s">
        <v>33</v>
      </c>
      <c r="B75" s="18" t="s">
        <v>65</v>
      </c>
      <c r="C75" s="19" t="s">
        <v>66</v>
      </c>
      <c r="D75" s="100">
        <f>'Разделы, подразделы, ЦС, группы'!F63</f>
        <v>13970</v>
      </c>
    </row>
    <row r="76" spans="1:4" ht="15.75" hidden="1">
      <c r="A76" s="16"/>
      <c r="B76" s="29" t="s">
        <v>93</v>
      </c>
      <c r="C76" s="19" t="s">
        <v>66</v>
      </c>
      <c r="D76" s="99" t="e">
        <f>D77+D79</f>
        <v>#REF!</v>
      </c>
    </row>
    <row r="77" spans="1:4" ht="30" hidden="1">
      <c r="A77" s="16" t="s">
        <v>35</v>
      </c>
      <c r="B77" s="18" t="s">
        <v>126</v>
      </c>
      <c r="C77" s="19" t="s">
        <v>66</v>
      </c>
      <c r="D77" s="99">
        <f>D78</f>
        <v>8760</v>
      </c>
    </row>
    <row r="78" spans="1:4" ht="15.75" hidden="1">
      <c r="A78" s="16"/>
      <c r="B78" s="35" t="s">
        <v>113</v>
      </c>
      <c r="C78" s="19" t="s">
        <v>66</v>
      </c>
      <c r="D78" s="100">
        <f>Ведомственная!G68</f>
        <v>8760</v>
      </c>
    </row>
    <row r="79" spans="1:4" ht="30" hidden="1">
      <c r="A79" s="24" t="s">
        <v>178</v>
      </c>
      <c r="B79" s="18" t="s">
        <v>136</v>
      </c>
      <c r="C79" s="28" t="s">
        <v>66</v>
      </c>
      <c r="D79" s="99" t="e">
        <f>D80+D82</f>
        <v>#REF!</v>
      </c>
    </row>
    <row r="80" spans="1:4" ht="30" hidden="1">
      <c r="A80" s="33" t="s">
        <v>179</v>
      </c>
      <c r="B80" s="45" t="s">
        <v>137</v>
      </c>
      <c r="C80" s="28" t="s">
        <v>66</v>
      </c>
      <c r="D80" s="100" t="e">
        <f>D81</f>
        <v>#REF!</v>
      </c>
    </row>
    <row r="81" spans="1:4" ht="15.75" hidden="1">
      <c r="A81" s="33"/>
      <c r="B81" s="35" t="s">
        <v>113</v>
      </c>
      <c r="C81" s="28" t="s">
        <v>66</v>
      </c>
      <c r="D81" s="102" t="e">
        <f>Ведомственная!#REF!</f>
        <v>#REF!</v>
      </c>
    </row>
    <row r="82" spans="1:4" ht="46.5" customHeight="1" hidden="1">
      <c r="A82" s="33" t="s">
        <v>180</v>
      </c>
      <c r="B82" s="32" t="s">
        <v>163</v>
      </c>
      <c r="C82" s="28" t="s">
        <v>66</v>
      </c>
      <c r="D82" s="100" t="e">
        <f>D83</f>
        <v>#REF!</v>
      </c>
    </row>
    <row r="83" spans="1:4" ht="15.75" hidden="1">
      <c r="A83" s="33"/>
      <c r="B83" s="34" t="s">
        <v>113</v>
      </c>
      <c r="C83" s="28" t="s">
        <v>66</v>
      </c>
      <c r="D83" s="100" t="e">
        <f>Ведомственная!#REF!</f>
        <v>#REF!</v>
      </c>
    </row>
    <row r="84" spans="1:4" ht="15.75">
      <c r="A84" s="12" t="s">
        <v>36</v>
      </c>
      <c r="B84" s="29" t="s">
        <v>79</v>
      </c>
      <c r="C84" s="14" t="s">
        <v>75</v>
      </c>
      <c r="D84" s="99">
        <f>D85</f>
        <v>252</v>
      </c>
    </row>
    <row r="85" spans="1:4" ht="15.75">
      <c r="A85" s="16" t="s">
        <v>37</v>
      </c>
      <c r="B85" s="18" t="s">
        <v>78</v>
      </c>
      <c r="C85" s="19" t="s">
        <v>76</v>
      </c>
      <c r="D85" s="100">
        <f>D86</f>
        <v>252</v>
      </c>
    </row>
    <row r="86" spans="1:4" ht="30" hidden="1">
      <c r="A86" s="16" t="s">
        <v>81</v>
      </c>
      <c r="B86" s="18" t="s">
        <v>92</v>
      </c>
      <c r="C86" s="19" t="s">
        <v>76</v>
      </c>
      <c r="D86" s="100">
        <f>D87</f>
        <v>252</v>
      </c>
    </row>
    <row r="87" spans="1:4" ht="15.75" hidden="1">
      <c r="A87" s="12"/>
      <c r="B87" s="35" t="s">
        <v>113</v>
      </c>
      <c r="C87" s="19" t="s">
        <v>76</v>
      </c>
      <c r="D87" s="100">
        <f>Ведомственная!G75</f>
        <v>252</v>
      </c>
    </row>
    <row r="88" spans="1:4" ht="15.75">
      <c r="A88" s="12" t="s">
        <v>38</v>
      </c>
      <c r="B88" s="13" t="s">
        <v>63</v>
      </c>
      <c r="C88" s="14" t="s">
        <v>64</v>
      </c>
      <c r="D88" s="99">
        <f>D91</f>
        <v>6038.7</v>
      </c>
    </row>
    <row r="89" spans="1:4" ht="60" hidden="1">
      <c r="A89" s="16" t="s">
        <v>91</v>
      </c>
      <c r="B89" s="32" t="s">
        <v>101</v>
      </c>
      <c r="C89" s="19" t="s">
        <v>100</v>
      </c>
      <c r="D89" s="100" t="e">
        <f>D90</f>
        <v>#REF!</v>
      </c>
    </row>
    <row r="90" spans="1:4" ht="15.75" hidden="1">
      <c r="A90" s="12"/>
      <c r="B90" s="35" t="s">
        <v>113</v>
      </c>
      <c r="C90" s="19" t="s">
        <v>100</v>
      </c>
      <c r="D90" s="100" t="e">
        <f>Ведомственная!#REF!</f>
        <v>#REF!</v>
      </c>
    </row>
    <row r="91" spans="1:4" ht="15.75">
      <c r="A91" s="16" t="s">
        <v>39</v>
      </c>
      <c r="B91" s="25" t="s">
        <v>103</v>
      </c>
      <c r="C91" s="19" t="s">
        <v>102</v>
      </c>
      <c r="D91" s="100">
        <f>'Разделы, подразделы, ЦС, группы'!F76</f>
        <v>6038.7</v>
      </c>
    </row>
    <row r="92" spans="1:4" ht="45" hidden="1">
      <c r="A92" s="16" t="s">
        <v>182</v>
      </c>
      <c r="B92" s="54" t="s">
        <v>192</v>
      </c>
      <c r="C92" s="14" t="s">
        <v>102</v>
      </c>
      <c r="D92" s="99">
        <f>D93</f>
        <v>150</v>
      </c>
    </row>
    <row r="93" spans="1:4" ht="15.75" hidden="1">
      <c r="A93" s="12"/>
      <c r="B93" s="35" t="s">
        <v>113</v>
      </c>
      <c r="C93" s="14" t="s">
        <v>102</v>
      </c>
      <c r="D93" s="100">
        <f>Ведомственная!G82</f>
        <v>150</v>
      </c>
    </row>
    <row r="94" spans="1:4" ht="30" hidden="1">
      <c r="A94" s="16" t="s">
        <v>190</v>
      </c>
      <c r="B94" s="25" t="s">
        <v>200</v>
      </c>
      <c r="C94" s="19" t="s">
        <v>102</v>
      </c>
      <c r="D94" s="99">
        <f>D95</f>
        <v>113</v>
      </c>
    </row>
    <row r="95" spans="1:4" ht="15.75" hidden="1">
      <c r="A95" s="16"/>
      <c r="B95" s="35" t="s">
        <v>113</v>
      </c>
      <c r="C95" s="19" t="s">
        <v>102</v>
      </c>
      <c r="D95" s="100">
        <f>Ведомственная!G84</f>
        <v>113</v>
      </c>
    </row>
    <row r="96" spans="1:4" ht="15.75">
      <c r="A96" s="12" t="s">
        <v>58</v>
      </c>
      <c r="B96" s="13" t="s">
        <v>85</v>
      </c>
      <c r="C96" s="14" t="s">
        <v>40</v>
      </c>
      <c r="D96" s="99">
        <f>D97+D100</f>
        <v>14021.6</v>
      </c>
    </row>
    <row r="97" spans="1:4" ht="15.75">
      <c r="A97" s="24" t="s">
        <v>59</v>
      </c>
      <c r="B97" s="25" t="s">
        <v>60</v>
      </c>
      <c r="C97" s="19" t="s">
        <v>57</v>
      </c>
      <c r="D97" s="100">
        <f>D98</f>
        <v>7720.8</v>
      </c>
    </row>
    <row r="98" spans="1:4" ht="45" hidden="1">
      <c r="A98" s="24" t="s">
        <v>127</v>
      </c>
      <c r="B98" s="18" t="s">
        <v>199</v>
      </c>
      <c r="C98" s="14" t="s">
        <v>57</v>
      </c>
      <c r="D98" s="99">
        <f>D99</f>
        <v>7720.8</v>
      </c>
    </row>
    <row r="99" spans="1:4" ht="15.75" hidden="1">
      <c r="A99" s="24"/>
      <c r="B99" s="35" t="s">
        <v>113</v>
      </c>
      <c r="C99" s="19" t="s">
        <v>57</v>
      </c>
      <c r="D99" s="100">
        <f>Ведомственная!G88</f>
        <v>7720.8</v>
      </c>
    </row>
    <row r="100" spans="1:4" ht="15.75">
      <c r="A100" s="24" t="s">
        <v>210</v>
      </c>
      <c r="B100" s="35" t="s">
        <v>229</v>
      </c>
      <c r="C100" s="19" t="s">
        <v>231</v>
      </c>
      <c r="D100" s="100">
        <f>'Разделы, подразделы, ЦС, группы'!F88</f>
        <v>6300.8</v>
      </c>
    </row>
    <row r="101" spans="1:4" s="55" customFormat="1" ht="15.75">
      <c r="A101" s="12" t="s">
        <v>69</v>
      </c>
      <c r="B101" s="13" t="s">
        <v>42</v>
      </c>
      <c r="C101" s="14" t="s">
        <v>43</v>
      </c>
      <c r="D101" s="99">
        <f>D105+D102+D106</f>
        <v>13376.599999999999</v>
      </c>
    </row>
    <row r="102" spans="1:4" s="55" customFormat="1" ht="15.75">
      <c r="A102" s="16" t="s">
        <v>70</v>
      </c>
      <c r="B102" s="25" t="s">
        <v>195</v>
      </c>
      <c r="C102" s="19" t="s">
        <v>194</v>
      </c>
      <c r="D102" s="100">
        <f>'Разделы, подразделы, ЦС, группы'!F93</f>
        <v>383.8</v>
      </c>
    </row>
    <row r="103" spans="1:4" s="55" customFormat="1" ht="30" hidden="1">
      <c r="A103" s="16" t="s">
        <v>71</v>
      </c>
      <c r="B103" s="18" t="s">
        <v>110</v>
      </c>
      <c r="C103" s="19" t="s">
        <v>194</v>
      </c>
      <c r="D103" s="100">
        <f>Ведомственная!G96</f>
        <v>383.8</v>
      </c>
    </row>
    <row r="104" spans="1:4" s="55" customFormat="1" ht="15.75" hidden="1">
      <c r="A104" s="16"/>
      <c r="B104" s="18" t="s">
        <v>115</v>
      </c>
      <c r="C104" s="19" t="s">
        <v>194</v>
      </c>
      <c r="D104" s="100">
        <f>Ведомственная!G96</f>
        <v>383.8</v>
      </c>
    </row>
    <row r="105" spans="1:4" s="55" customFormat="1" ht="15.75" hidden="1">
      <c r="A105" s="12" t="s">
        <v>67</v>
      </c>
      <c r="B105" s="29" t="s">
        <v>44</v>
      </c>
      <c r="C105" s="14" t="s">
        <v>45</v>
      </c>
      <c r="D105" s="99">
        <f>D107</f>
        <v>11920.5</v>
      </c>
    </row>
    <row r="106" spans="1:4" s="55" customFormat="1" ht="15.75">
      <c r="A106" s="16" t="s">
        <v>205</v>
      </c>
      <c r="B106" s="18" t="s">
        <v>228</v>
      </c>
      <c r="C106" s="19" t="s">
        <v>227</v>
      </c>
      <c r="D106" s="100">
        <f>'Разделы, подразделы, ЦС, группы'!F96</f>
        <v>1072.3000000000002</v>
      </c>
    </row>
    <row r="107" spans="1:4" s="55" customFormat="1" ht="15.75">
      <c r="A107" s="16" t="s">
        <v>294</v>
      </c>
      <c r="B107" s="18" t="s">
        <v>44</v>
      </c>
      <c r="C107" s="19" t="s">
        <v>45</v>
      </c>
      <c r="D107" s="100">
        <f>'Разделы, подразделы, ЦС, группы'!F99</f>
        <v>11920.5</v>
      </c>
    </row>
    <row r="108" spans="1:4" ht="45" hidden="1">
      <c r="A108" s="16" t="s">
        <v>62</v>
      </c>
      <c r="B108" s="31" t="s">
        <v>187</v>
      </c>
      <c r="C108" s="14" t="s">
        <v>45</v>
      </c>
      <c r="D108" s="99">
        <f>D109</f>
        <v>7529</v>
      </c>
    </row>
    <row r="109" spans="1:4" ht="15.75" hidden="1">
      <c r="A109" s="16"/>
      <c r="B109" s="20" t="s">
        <v>115</v>
      </c>
      <c r="C109" s="19" t="s">
        <v>45</v>
      </c>
      <c r="D109" s="100">
        <f>Ведомственная!G102</f>
        <v>7529</v>
      </c>
    </row>
    <row r="110" spans="1:4" ht="45" hidden="1">
      <c r="A110" s="16" t="s">
        <v>183</v>
      </c>
      <c r="B110" s="20" t="s">
        <v>162</v>
      </c>
      <c r="C110" s="14" t="s">
        <v>45</v>
      </c>
      <c r="D110" s="99">
        <f>D111</f>
        <v>4391.5</v>
      </c>
    </row>
    <row r="111" spans="1:4" ht="15.75" hidden="1">
      <c r="A111" s="16"/>
      <c r="B111" s="20" t="s">
        <v>115</v>
      </c>
      <c r="C111" s="19" t="s">
        <v>45</v>
      </c>
      <c r="D111" s="100">
        <f>Ведомственная!G104</f>
        <v>4391.5</v>
      </c>
    </row>
    <row r="112" spans="1:4" ht="15.75">
      <c r="A112" s="10" t="s">
        <v>67</v>
      </c>
      <c r="B112" s="29" t="s">
        <v>120</v>
      </c>
      <c r="C112" s="14" t="s">
        <v>122</v>
      </c>
      <c r="D112" s="103">
        <f>D114</f>
        <v>200</v>
      </c>
    </row>
    <row r="113" spans="1:4" ht="15.75">
      <c r="A113" s="24" t="s">
        <v>61</v>
      </c>
      <c r="B113" s="18" t="s">
        <v>164</v>
      </c>
      <c r="C113" s="19" t="s">
        <v>121</v>
      </c>
      <c r="D113" s="102">
        <f>D114</f>
        <v>200</v>
      </c>
    </row>
    <row r="114" spans="1:4" ht="75" customHeight="1" hidden="1">
      <c r="A114" s="16" t="s">
        <v>128</v>
      </c>
      <c r="B114" s="53" t="s">
        <v>191</v>
      </c>
      <c r="C114" s="19" t="s">
        <v>121</v>
      </c>
      <c r="D114" s="102">
        <f>D115</f>
        <v>200</v>
      </c>
    </row>
    <row r="115" spans="1:4" ht="15.75" hidden="1">
      <c r="A115" s="16"/>
      <c r="B115" s="35" t="s">
        <v>113</v>
      </c>
      <c r="C115" s="19" t="s">
        <v>121</v>
      </c>
      <c r="D115" s="102">
        <f>Ведомственная!G108</f>
        <v>200</v>
      </c>
    </row>
    <row r="116" spans="1:4" ht="15.75">
      <c r="A116" s="10" t="s">
        <v>72</v>
      </c>
      <c r="B116" s="29" t="s">
        <v>83</v>
      </c>
      <c r="C116" s="14" t="s">
        <v>84</v>
      </c>
      <c r="D116" s="99">
        <f>D117</f>
        <v>2440</v>
      </c>
    </row>
    <row r="117" spans="1:4" ht="15.75">
      <c r="A117" s="16" t="s">
        <v>68</v>
      </c>
      <c r="B117" s="25" t="s">
        <v>41</v>
      </c>
      <c r="C117" s="19" t="s">
        <v>82</v>
      </c>
      <c r="D117" s="100">
        <f>D118</f>
        <v>2440</v>
      </c>
    </row>
    <row r="118" spans="1:4" ht="30" hidden="1">
      <c r="A118" s="16" t="s">
        <v>74</v>
      </c>
      <c r="B118" s="18" t="s">
        <v>203</v>
      </c>
      <c r="C118" s="19" t="s">
        <v>82</v>
      </c>
      <c r="D118" s="99">
        <f>D119</f>
        <v>2440</v>
      </c>
    </row>
    <row r="119" spans="1:4" ht="15.75" hidden="1">
      <c r="A119" s="12"/>
      <c r="B119" s="35" t="s">
        <v>113</v>
      </c>
      <c r="C119" s="19" t="s">
        <v>82</v>
      </c>
      <c r="D119" s="100">
        <f>Ведомственная!G112</f>
        <v>2440</v>
      </c>
    </row>
    <row r="120" spans="1:4" s="88" customFormat="1" ht="16.5">
      <c r="A120" s="90"/>
      <c r="B120" s="84" t="s">
        <v>0</v>
      </c>
      <c r="C120" s="86"/>
      <c r="D120" s="101">
        <f>D15+D59+D74+D84+D88+D96+D101+D112+D116</f>
        <v>67793.7</v>
      </c>
    </row>
  </sheetData>
  <sheetProtection/>
  <mergeCells count="7">
    <mergeCell ref="A13:D13"/>
    <mergeCell ref="A11:D11"/>
    <mergeCell ref="A9:D9"/>
    <mergeCell ref="C5:D5"/>
    <mergeCell ref="A5:B5"/>
    <mergeCell ref="A10:D10"/>
    <mergeCell ref="A12:D12"/>
  </mergeCells>
  <printOptions horizontalCentered="1"/>
  <pageMargins left="0.5905511811023623" right="0.5905511811023623" top="0.5905511811023623" bottom="0.5905511811023623" header="0.31496062992125984" footer="0.15748031496062992"/>
  <pageSetup fitToHeight="1" fitToWidth="1" horizontalDpi="600" verticalDpi="600" orientation="portrait" paperSize="9" scale="82" r:id="rId1"/>
  <rowBreaks count="3" manualBreakCount="3">
    <brk id="33" max="255" man="1"/>
    <brk id="48" max="255" man="1"/>
    <brk id="6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workbookViewId="0" topLeftCell="A1">
      <selection activeCell="E18" sqref="E18"/>
    </sheetView>
  </sheetViews>
  <sheetFormatPr defaultColWidth="7.09765625" defaultRowHeight="15"/>
  <cols>
    <col min="1" max="1" width="49.09765625" style="108" customWidth="1"/>
    <col min="2" max="2" width="18.296875" style="108" customWidth="1"/>
    <col min="3" max="3" width="11.796875" style="108" customWidth="1"/>
    <col min="4" max="16384" width="7.09765625" style="108" customWidth="1"/>
  </cols>
  <sheetData>
    <row r="1" s="1" customFormat="1" ht="15">
      <c r="B1" s="91" t="s">
        <v>371</v>
      </c>
    </row>
    <row r="2" s="1" customFormat="1" ht="15">
      <c r="B2" s="92" t="s">
        <v>253</v>
      </c>
    </row>
    <row r="3" s="1" customFormat="1" ht="15">
      <c r="B3" s="92" t="s">
        <v>206</v>
      </c>
    </row>
    <row r="4" s="1" customFormat="1" ht="15">
      <c r="B4" s="92" t="s">
        <v>235</v>
      </c>
    </row>
    <row r="5" spans="2:3" s="1" customFormat="1" ht="15">
      <c r="B5" s="170" t="s">
        <v>88</v>
      </c>
      <c r="C5" s="170"/>
    </row>
    <row r="6" spans="2:3" s="1" customFormat="1" ht="15">
      <c r="B6" s="93" t="s">
        <v>369</v>
      </c>
      <c r="C6" s="57"/>
    </row>
    <row r="7" ht="12.75">
      <c r="B7" s="109"/>
    </row>
    <row r="9" spans="1:3" ht="20.25" customHeight="1">
      <c r="A9" s="152" t="s">
        <v>265</v>
      </c>
      <c r="B9" s="152"/>
      <c r="C9" s="152"/>
    </row>
    <row r="10" spans="1:3" ht="20.25" customHeight="1">
      <c r="A10" s="152" t="s">
        <v>184</v>
      </c>
      <c r="B10" s="152"/>
      <c r="C10" s="152"/>
    </row>
    <row r="11" spans="1:3" ht="20.25" customHeight="1">
      <c r="A11" s="152" t="s">
        <v>266</v>
      </c>
      <c r="B11" s="152"/>
      <c r="C11" s="152"/>
    </row>
    <row r="12" spans="1:3" ht="20.25" customHeight="1">
      <c r="A12" s="152" t="s">
        <v>267</v>
      </c>
      <c r="B12" s="152"/>
      <c r="C12" s="152"/>
    </row>
    <row r="13" spans="1:3" ht="20.25">
      <c r="A13" s="152" t="s">
        <v>252</v>
      </c>
      <c r="B13" s="152"/>
      <c r="C13" s="152"/>
    </row>
    <row r="14" spans="1:3" ht="12.75">
      <c r="A14" s="153"/>
      <c r="B14" s="153"/>
      <c r="C14" s="153"/>
    </row>
    <row r="15" spans="1:3" ht="25.5" customHeight="1">
      <c r="A15" s="106" t="s">
        <v>2</v>
      </c>
      <c r="B15" s="106" t="s">
        <v>268</v>
      </c>
      <c r="C15" s="106" t="s">
        <v>269</v>
      </c>
    </row>
    <row r="16" spans="1:3" s="112" customFormat="1" ht="37.5">
      <c r="A16" s="107" t="s">
        <v>270</v>
      </c>
      <c r="B16" s="110"/>
      <c r="C16" s="111">
        <f>C17</f>
        <v>3191.199999999997</v>
      </c>
    </row>
    <row r="17" spans="1:3" ht="33">
      <c r="A17" s="113" t="s">
        <v>271</v>
      </c>
      <c r="B17" s="114" t="s">
        <v>272</v>
      </c>
      <c r="C17" s="115">
        <f>C18</f>
        <v>3191.199999999997</v>
      </c>
    </row>
    <row r="18" spans="1:3" ht="31.5">
      <c r="A18" s="116" t="s">
        <v>273</v>
      </c>
      <c r="B18" s="117" t="s">
        <v>274</v>
      </c>
      <c r="C18" s="118">
        <f>C19+C23</f>
        <v>3191.199999999997</v>
      </c>
    </row>
    <row r="19" spans="1:3" ht="15.75">
      <c r="A19" s="119" t="s">
        <v>275</v>
      </c>
      <c r="B19" s="120" t="s">
        <v>276</v>
      </c>
      <c r="C19" s="121">
        <f>C20</f>
        <v>-64602.5</v>
      </c>
    </row>
    <row r="20" spans="1:3" ht="15.75">
      <c r="A20" s="119" t="s">
        <v>277</v>
      </c>
      <c r="B20" s="120" t="s">
        <v>278</v>
      </c>
      <c r="C20" s="121">
        <f>C21</f>
        <v>-64602.5</v>
      </c>
    </row>
    <row r="21" spans="1:3" ht="15.75">
      <c r="A21" s="119" t="s">
        <v>279</v>
      </c>
      <c r="B21" s="120" t="s">
        <v>280</v>
      </c>
      <c r="C21" s="121">
        <f>C22</f>
        <v>-64602.5</v>
      </c>
    </row>
    <row r="22" spans="1:3" ht="45.75" customHeight="1">
      <c r="A22" s="119" t="s">
        <v>281</v>
      </c>
      <c r="B22" s="120" t="s">
        <v>282</v>
      </c>
      <c r="C22" s="121">
        <f>-Доходы!C49</f>
        <v>-64602.5</v>
      </c>
    </row>
    <row r="23" spans="1:3" ht="15.75">
      <c r="A23" s="119" t="s">
        <v>283</v>
      </c>
      <c r="B23" s="120" t="s">
        <v>284</v>
      </c>
      <c r="C23" s="121">
        <f>C24</f>
        <v>67793.7</v>
      </c>
    </row>
    <row r="24" spans="1:3" ht="15.75">
      <c r="A24" s="119" t="s">
        <v>285</v>
      </c>
      <c r="B24" s="120" t="s">
        <v>286</v>
      </c>
      <c r="C24" s="121">
        <f>C25</f>
        <v>67793.7</v>
      </c>
    </row>
    <row r="25" spans="1:3" ht="15.75">
      <c r="A25" s="119" t="s">
        <v>287</v>
      </c>
      <c r="B25" s="120" t="s">
        <v>288</v>
      </c>
      <c r="C25" s="121">
        <f>C26</f>
        <v>67793.7</v>
      </c>
    </row>
    <row r="26" spans="1:3" ht="45.75" customHeight="1">
      <c r="A26" s="119" t="s">
        <v>289</v>
      </c>
      <c r="B26" s="120" t="s">
        <v>290</v>
      </c>
      <c r="C26" s="121">
        <f>'Разделы, подразделы'!D120</f>
        <v>67793.7</v>
      </c>
    </row>
    <row r="30" ht="12.75">
      <c r="C30" s="122"/>
    </row>
  </sheetData>
  <mergeCells count="7">
    <mergeCell ref="A12:C12"/>
    <mergeCell ref="A13:C13"/>
    <mergeCell ref="A14:C14"/>
    <mergeCell ref="B5:C5"/>
    <mergeCell ref="A9:C9"/>
    <mergeCell ref="A10:C10"/>
    <mergeCell ref="A11:C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2022-11-30T09:25:43Z</cp:lastPrinted>
  <dcterms:created xsi:type="dcterms:W3CDTF">2006-02-14T14:57:27Z</dcterms:created>
  <dcterms:modified xsi:type="dcterms:W3CDTF">2022-11-30T09:25:48Z</dcterms:modified>
  <cp:category/>
  <cp:version/>
  <cp:contentType/>
  <cp:contentStatus/>
</cp:coreProperties>
</file>