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'Ведомственная'!$B$35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'Ведомственная'!$B$32</definedName>
    <definedName name="_ftnref1" localSheetId="3">'Разделы, подразделы'!$B$27</definedName>
    <definedName name="_ftnref1" localSheetId="2">'Разделы, подразделы, ЦС, группы'!$B$27</definedName>
  </definedNames>
  <calcPr fullCalcOnLoad="1"/>
</workbook>
</file>

<file path=xl/sharedStrings.xml><?xml version="1.0" encoding="utf-8"?>
<sst xmlns="http://schemas.openxmlformats.org/spreadsheetml/2006/main" count="1362" uniqueCount="388">
  <si>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</si>
  <si>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</si>
  <si>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</si>
  <si>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</si>
  <si>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</si>
  <si>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</si>
  <si>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</si>
  <si>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</si>
  <si>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</si>
  <si>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</si>
  <si>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</si>
  <si>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</si>
  <si>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</si>
  <si>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</si>
  <si>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</si>
  <si>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</si>
  <si>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</si>
  <si>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</si>
  <si>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</si>
  <si>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</si>
  <si>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</si>
  <si>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</si>
  <si>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</si>
  <si>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</si>
  <si>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</si>
  <si>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</si>
  <si>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</si>
  <si>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</si>
  <si>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</si>
  <si>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</si>
  <si>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</si>
  <si>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</si>
  <si>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</si>
  <si>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</si>
  <si>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</si>
  <si>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</si>
  <si>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</si>
  <si>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</si>
  <si>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</si>
  <si>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</si>
  <si>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</si>
  <si>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</si>
  <si>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</si>
  <si>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</si>
  <si>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</si>
  <si>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</si>
  <si>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</si>
  <si>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</si>
  <si>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</si>
  <si>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</si>
  <si>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</si>
  <si>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</si>
  <si>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</si>
  <si>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</si>
  <si>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</si>
  <si>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</si>
  <si>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</si>
  <si>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</si>
  <si>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</si>
  <si>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</si>
  <si>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</si>
  <si>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</si>
  <si>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</si>
  <si>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</si>
  <si>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</si>
  <si>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</si>
  <si>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</si>
  <si>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</si>
  <si>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</si>
  <si>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</si>
  <si>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</si>
  <si>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</si>
  <si>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</si>
  <si>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</si>
  <si>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</si>
  <si>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</si>
  <si>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</si>
  <si>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</si>
  <si>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</si>
  <si>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</si>
  <si>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</si>
  <si>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</si>
  <si>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</si>
  <si>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</si>
  <si>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</si>
  <si>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</si>
  <si>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</si>
  <si>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</si>
  <si>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</si>
  <si>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</si>
  <si>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</si>
  <si>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</si>
  <si>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</si>
  <si>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</si>
  <si>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</si>
  <si>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</si>
  <si>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</si>
  <si>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</si>
  <si>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</si>
  <si>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</si>
  <si>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</si>
  <si>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</si>
  <si>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</si>
  <si>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</si>
  <si>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</si>
  <si>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</si>
  <si>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</si>
  <si>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</si>
  <si>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</si>
  <si>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</si>
  <si>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</si>
  <si>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</si>
  <si>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</si>
  <si>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</si>
  <si>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</si>
  <si>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</si>
  <si>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</si>
  <si>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</si>
  <si>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</si>
  <si>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</si>
  <si>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</si>
  <si>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</si>
  <si>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</si>
  <si>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</si>
  <si>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</si>
  <si>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</si>
  <si>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</si>
  <si>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</si>
  <si>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</si>
  <si>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</si>
  <si>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</si>
  <si>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</si>
  <si>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</si>
  <si>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</si>
  <si>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</si>
  <si>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</si>
  <si>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</si>
  <si>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</si>
  <si>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</si>
  <si>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</si>
  <si>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</si>
  <si>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</si>
  <si>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</si>
  <si>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</si>
  <si>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</si>
  <si>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0920600462</t>
  </si>
  <si>
    <t>4100100170</t>
  </si>
  <si>
    <t>5050100230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</si>
  <si>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</si>
  <si>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</si>
  <si>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</si>
  <si>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</si>
  <si>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</si>
  <si>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</si>
  <si>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</si>
  <si>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</si>
  <si>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</si>
  <si>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</si>
  <si>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</si>
  <si>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</si>
  <si>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</si>
  <si>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</si>
  <si>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</si>
  <si>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</si>
  <si>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</si>
  <si>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</si>
  <si>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</si>
  <si>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</si>
  <si>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</si>
  <si>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</si>
  <si>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</si>
  <si>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</si>
  <si>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</si>
  <si>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</si>
  <si>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</si>
  <si>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</si>
  <si>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</si>
  <si>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</si>
  <si>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</si>
  <si>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</si>
  <si>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</si>
  <si>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</si>
  <si>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</si>
  <si>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</si>
  <si>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</si>
  <si>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</si>
  <si>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</si>
  <si>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</si>
  <si>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</si>
  <si>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</si>
  <si>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</si>
  <si>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</si>
  <si>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</si>
  <si>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</si>
  <si>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</si>
  <si>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</si>
  <si>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</si>
  <si>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</si>
  <si>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</si>
  <si>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</si>
  <si>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</si>
  <si>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</si>
  <si>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</si>
  <si>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</si>
  <si>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</si>
  <si>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</si>
  <si>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</si>
  <si>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</si>
  <si>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</si>
  <si>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</si>
  <si>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</si>
  <si>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</si>
  <si>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</si>
  <si>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</si>
  <si>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</si>
  <si>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</si>
  <si>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</si>
  <si>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</si>
  <si>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</si>
  <si>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</si>
  <si>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</si>
  <si>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</si>
  <si>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</si>
  <si>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1.6.1</t>
  </si>
  <si>
    <t>1.6.2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</si>
  <si>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</si>
  <si>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</si>
  <si>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</si>
  <si>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</si>
  <si>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</si>
  <si>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</si>
  <si>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</si>
  <si>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</si>
  <si>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</si>
  <si>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</si>
  <si>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</si>
  <si>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</si>
  <si>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>09200G0100</t>
  </si>
  <si>
    <t>2.3.3</t>
  </si>
  <si>
    <t>1.6.3</t>
  </si>
  <si>
    <t>5.1.2</t>
  </si>
  <si>
    <t>5.1.3</t>
  </si>
  <si>
    <t>4.1.2</t>
  </si>
  <si>
    <t>4.1.3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</si>
  <si>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</si>
  <si>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</si>
  <si>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</si>
  <si>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</si>
  <si>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</si>
  <si>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</si>
  <si>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</si>
  <si>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</si>
  <si>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</si>
  <si>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</si>
  <si>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</si>
  <si>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</si>
  <si>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</si>
  <si>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</si>
  <si>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</si>
  <si>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</si>
  <si>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</si>
  <si>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</si>
  <si>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</si>
  <si>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</si>
  <si>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</si>
  <si>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</si>
  <si>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</si>
  <si>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</si>
  <si>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</si>
  <si>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Приложение № 1</t>
  </si>
  <si>
    <t>Приложение № 4</t>
  </si>
  <si>
    <t>Приложение № 3</t>
  </si>
  <si>
    <t>Приложение № 2</t>
  </si>
  <si>
    <t>на 2023 год и на плановый период 2024 и 2025 годов</t>
  </si>
  <si>
    <t>2023 год</t>
  </si>
  <si>
    <t>2024 год</t>
  </si>
  <si>
    <t>2025 год</t>
  </si>
  <si>
    <t>60000S2500</t>
  </si>
  <si>
    <t>60000М2500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</si>
  <si>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</si>
  <si>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</si>
  <si>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</si>
  <si>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</si>
  <si>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</si>
  <si>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Профессиональная подготовка, переподготовка и повышение квалификации</t>
  </si>
  <si>
    <t>4280100180</t>
  </si>
  <si>
    <t>9999999999</t>
  </si>
  <si>
    <t>2.3.4</t>
  </si>
  <si>
    <t>Условно утвержденные расходы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</si>
  <si>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</si>
  <si>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</si>
  <si>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</si>
  <si>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</si>
  <si>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</si>
  <si>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</si>
  <si>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</si>
  <si>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</si>
  <si>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</si>
  <si>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</si>
  <si>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</si>
  <si>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1.6.4</t>
  </si>
  <si>
    <t>6.2.2</t>
  </si>
  <si>
    <t>6.2.3</t>
  </si>
  <si>
    <t>к Решению</t>
  </si>
  <si>
    <t>0900700071</t>
  </si>
  <si>
    <t>2100100090</t>
  </si>
  <si>
    <t>4300300450</t>
  </si>
  <si>
    <t>7900500560</t>
  </si>
  <si>
    <t>5900100130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</si>
  <si>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</si>
  <si>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</si>
  <si>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</si>
  <si>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</si>
  <si>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</si>
  <si>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</si>
  <si>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</si>
  <si>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</si>
  <si>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</si>
  <si>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(тыс. руб.)</t>
  </si>
  <si>
    <t>Плановый период</t>
  </si>
  <si>
    <t>(Приложение 2)</t>
  </si>
  <si>
    <t>(от 30.11.2022 № 100)</t>
  </si>
  <si>
    <t>(Приложение 3)</t>
  </si>
  <si>
    <t>(Приложение № 5)</t>
  </si>
  <si>
    <t>(Приложение № 4)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</si>
  <si>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</si>
  <si>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</si>
  <si>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</si>
  <si>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</si>
  <si>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</si>
  <si>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</si>
  <si>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</si>
  <si>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</si>
  <si>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</si>
  <si>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</si>
  <si>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ПРОЧИЕ НЕНАЛОГОВЫЕ ДОХОДЫ</t>
  </si>
  <si>
    <t>000 1 17 0000000 0000 000</t>
  </si>
  <si>
    <t>Прочие неналоговые доходы</t>
  </si>
  <si>
    <t xml:space="preserve">000 1 17 0500000 0000 180 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</si>
  <si>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</si>
  <si>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901 1 17 0503003 0000 180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</si>
  <si>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</si>
  <si>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</si>
  <si>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</si>
  <si>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</si>
  <si>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</si>
  <si>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</si>
  <si>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</si>
  <si>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</si>
  <si>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</si>
  <si>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</si>
  <si>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</si>
  <si>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</si>
  <si>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</si>
  <si>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</si>
  <si>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</si>
  <si>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</si>
  <si>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</si>
  <si>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</si>
  <si>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</si>
  <si>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</si>
  <si>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</si>
  <si>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</si>
  <si>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</si>
  <si>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</si>
  <si>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</si>
  <si>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</si>
  <si>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</si>
  <si>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</si>
  <si>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</si>
  <si>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</si>
  <si>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</si>
  <si>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</si>
  <si>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</si>
  <si>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</si>
  <si>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Приложение № 5</t>
  </si>
  <si>
    <t>(Приложение № 1)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</si>
  <si>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</si>
  <si>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</si>
  <si>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</si>
  <si>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</si>
  <si>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</si>
  <si>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</si>
  <si>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</si>
  <si>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</si>
  <si>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</si>
  <si>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</si>
  <si>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от 10.08.2023 № 111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</si>
</sst>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20" fillId="0" borderId="0" xfId="56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0" fontId="22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Fill="1" applyAlignment="1">
      <alignment horizontal="left"/>
      <protection/>
    </xf>
    <xf numFmtId="0" fontId="9" fillId="0" borderId="0" xfId="56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0" fontId="25" fillId="0" borderId="0" xfId="54" applyFont="1" applyAlignment="1">
      <alignment horizontal="right"/>
      <protection/>
    </xf>
    <xf numFmtId="0" fontId="20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 indent="5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wrapText="1" indent="5"/>
      <protection/>
    </xf>
    <xf numFmtId="0" fontId="25" fillId="0" borderId="0" xfId="54" applyFont="1" applyFill="1" applyAlignment="1">
      <alignment horizontal="right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10" xfId="53" applyFont="1" applyFill="1" applyBorder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3" xfId="55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justify" vertical="top" wrapText="1"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0" fontId="14" fillId="0" borderId="0" xfId="56" applyFont="1">
      <alignment/>
      <protection/>
    </xf>
    <xf numFmtId="4" fontId="9" fillId="0" borderId="0" xfId="54" applyNumberFormat="1" applyFont="1" applyFill="1" applyAlignment="1">
      <alignment horizontal="right"/>
      <protection/>
    </xf>
    <xf numFmtId="4" fontId="9" fillId="0" borderId="0" xfId="54" applyNumberFormat="1" applyFont="1" applyFill="1" applyAlignment="1">
      <alignment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4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4" xfId="53" applyNumberFormat="1" applyFont="1" applyBorder="1" applyAlignment="1">
      <alignment horizontal="center" vertical="center" wrapText="1" shrinkToFit="1"/>
      <protection/>
    </xf>
    <xf numFmtId="0" fontId="12" fillId="0" borderId="15" xfId="53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vertical="center" wrapText="1"/>
    </xf>
    <xf numFmtId="0" fontId="9" fillId="0" borderId="0" xfId="56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Доходы_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8">
      <selection activeCell="B40" sqref="B40"/>
    </sheetView>
  </sheetViews>
  <sheetFormatPr defaultColWidth="7.09765625" defaultRowHeight="15"/>
  <cols>
    <col min="1" max="1" width="53.19921875" style="97" customWidth="1"/>
    <col min="2" max="2" width="18.296875" style="97" customWidth="1"/>
    <col min="3" max="5" width="11.796875" style="131" customWidth="1"/>
    <col min="6" max="16384" width="7.09765625" style="97" customWidth="1"/>
  </cols>
  <sheetData>
    <row r="1" spans="1:4" ht="15">
      <c r="A1" s="1"/>
      <c r="D1" s="82" t="s">
        <v>269</v>
      </c>
    </row>
    <row r="2" spans="1:4" ht="15">
      <c r="A2" s="1"/>
      <c r="D2" s="82" t="s">
        <v>376</v>
      </c>
    </row>
    <row r="3" spans="1:4" ht="15">
      <c r="A3" s="1"/>
      <c r="D3" s="83" t="s">
        <v>303</v>
      </c>
    </row>
    <row r="4" spans="1:4" ht="15">
      <c r="A4" s="1"/>
      <c r="D4" s="83" t="s">
        <v>195</v>
      </c>
    </row>
    <row r="5" ht="15">
      <c r="D5" s="83" t="s">
        <v>222</v>
      </c>
    </row>
    <row r="6" spans="1:4" ht="15">
      <c r="A6" s="1"/>
      <c r="D6" s="83" t="s">
        <v>88</v>
      </c>
    </row>
    <row r="7" ht="15">
      <c r="D7" s="84" t="s">
        <v>387</v>
      </c>
    </row>
    <row r="8" spans="2:5" s="1" customFormat="1" ht="15">
      <c r="B8" s="153"/>
      <c r="C8" s="154"/>
      <c r="D8" s="155" t="s">
        <v>321</v>
      </c>
      <c r="E8" s="154"/>
    </row>
    <row r="9" ht="12.75">
      <c r="B9" s="98"/>
    </row>
    <row r="10" spans="1:5" ht="20.25">
      <c r="A10" s="164" t="s">
        <v>325</v>
      </c>
      <c r="B10" s="164"/>
      <c r="C10" s="164"/>
      <c r="D10" s="165"/>
      <c r="E10" s="165"/>
    </row>
    <row r="11" spans="1:5" ht="20.25" customHeight="1">
      <c r="A11" s="164" t="s">
        <v>326</v>
      </c>
      <c r="B11" s="164"/>
      <c r="C11" s="164"/>
      <c r="D11" s="165"/>
      <c r="E11" s="165"/>
    </row>
    <row r="12" spans="1:5" ht="20.25" customHeight="1">
      <c r="A12" s="164" t="s">
        <v>273</v>
      </c>
      <c r="B12" s="164"/>
      <c r="C12" s="164"/>
      <c r="D12" s="165"/>
      <c r="E12" s="165"/>
    </row>
    <row r="13" spans="1:5" ht="12.75">
      <c r="A13" s="166"/>
      <c r="B13" s="167"/>
      <c r="C13" s="167"/>
      <c r="D13" s="97"/>
      <c r="E13" s="120" t="s">
        <v>318</v>
      </c>
    </row>
    <row r="14" spans="1:5" ht="15.75" customHeight="1">
      <c r="A14" s="158" t="s">
        <v>2</v>
      </c>
      <c r="B14" s="158" t="s">
        <v>247</v>
      </c>
      <c r="C14" s="161" t="s">
        <v>274</v>
      </c>
      <c r="D14" s="163" t="s">
        <v>319</v>
      </c>
      <c r="E14" s="163"/>
    </row>
    <row r="15" spans="1:5" ht="12.75">
      <c r="A15" s="159"/>
      <c r="B15" s="160"/>
      <c r="C15" s="162"/>
      <c r="D15" s="118" t="s">
        <v>275</v>
      </c>
      <c r="E15" s="118" t="s">
        <v>276</v>
      </c>
    </row>
    <row r="16" spans="1:5" ht="19.5" customHeight="1">
      <c r="A16" s="96" t="s">
        <v>327</v>
      </c>
      <c r="B16" s="132" t="s">
        <v>328</v>
      </c>
      <c r="C16" s="133">
        <f>C17+C25+C20</f>
        <v>16254.900000000001</v>
      </c>
      <c r="D16" s="133">
        <f>D17+D25</f>
        <v>10681.5</v>
      </c>
      <c r="E16" s="133">
        <f>E17+E25</f>
        <v>11745.3</v>
      </c>
    </row>
    <row r="17" spans="1:5" ht="15.75">
      <c r="A17" s="134" t="s">
        <v>329</v>
      </c>
      <c r="B17" s="135" t="s">
        <v>330</v>
      </c>
      <c r="C17" s="133">
        <f aca="true" t="shared" si="0" ref="C17:E18">C18</f>
        <v>13323.2</v>
      </c>
      <c r="D17" s="133">
        <f t="shared" si="0"/>
        <v>10681.5</v>
      </c>
      <c r="E17" s="133">
        <f t="shared" si="0"/>
        <v>11745.3</v>
      </c>
    </row>
    <row r="18" spans="1:5" s="137" customFormat="1" ht="15.75">
      <c r="A18" s="136" t="s">
        <v>331</v>
      </c>
      <c r="B18" s="135" t="s">
        <v>332</v>
      </c>
      <c r="C18" s="133">
        <f t="shared" si="0"/>
        <v>13323.2</v>
      </c>
      <c r="D18" s="133">
        <f t="shared" si="0"/>
        <v>10681.5</v>
      </c>
      <c r="E18" s="133">
        <f t="shared" si="0"/>
        <v>11745.3</v>
      </c>
    </row>
    <row r="19" spans="1:5" s="137" customFormat="1" ht="78.75">
      <c r="A19" s="138" t="s">
        <v>333</v>
      </c>
      <c r="B19" s="139" t="s">
        <v>334</v>
      </c>
      <c r="C19" s="140">
        <f>9723.2+500+3100</f>
        <v>13323.2</v>
      </c>
      <c r="D19" s="140">
        <v>10681.5</v>
      </c>
      <c r="E19" s="140">
        <v>11745.3</v>
      </c>
    </row>
    <row r="20" spans="1:5" s="137" customFormat="1" ht="31.5">
      <c r="A20" s="134" t="s">
        <v>377</v>
      </c>
      <c r="B20" s="135" t="s">
        <v>378</v>
      </c>
      <c r="C20" s="133">
        <f>C21</f>
        <v>2916</v>
      </c>
      <c r="D20" s="133">
        <f aca="true" t="shared" si="1" ref="D20:E23">D21</f>
        <v>0</v>
      </c>
      <c r="E20" s="133">
        <f t="shared" si="1"/>
        <v>0</v>
      </c>
    </row>
    <row r="21" spans="1:5" s="137" customFormat="1" ht="15.75">
      <c r="A21" s="105" t="s">
        <v>379</v>
      </c>
      <c r="B21" s="135" t="s">
        <v>380</v>
      </c>
      <c r="C21" s="133">
        <f>C22</f>
        <v>2916</v>
      </c>
      <c r="D21" s="133">
        <f t="shared" si="1"/>
        <v>0</v>
      </c>
      <c r="E21" s="133">
        <f t="shared" si="1"/>
        <v>0</v>
      </c>
    </row>
    <row r="22" spans="1:5" s="137" customFormat="1" ht="15.75">
      <c r="A22" s="105" t="s">
        <v>381</v>
      </c>
      <c r="B22" s="135" t="s">
        <v>382</v>
      </c>
      <c r="C22" s="133">
        <f>C23</f>
        <v>2916</v>
      </c>
      <c r="D22" s="133">
        <f t="shared" si="1"/>
        <v>0</v>
      </c>
      <c r="E22" s="133">
        <f t="shared" si="1"/>
        <v>0</v>
      </c>
    </row>
    <row r="23" spans="1:5" s="137" customFormat="1" ht="31.5">
      <c r="A23" s="108" t="s">
        <v>383</v>
      </c>
      <c r="B23" s="147" t="s">
        <v>384</v>
      </c>
      <c r="C23" s="140">
        <f>C24</f>
        <v>2916</v>
      </c>
      <c r="D23" s="140">
        <f t="shared" si="1"/>
        <v>0</v>
      </c>
      <c r="E23" s="140">
        <f t="shared" si="1"/>
        <v>0</v>
      </c>
    </row>
    <row r="24" spans="1:5" s="137" customFormat="1" ht="78.75">
      <c r="A24" s="108" t="s">
        <v>385</v>
      </c>
      <c r="B24" s="147" t="s">
        <v>386</v>
      </c>
      <c r="C24" s="140">
        <v>2916</v>
      </c>
      <c r="D24" s="140">
        <v>0</v>
      </c>
      <c r="E24" s="140">
        <v>0</v>
      </c>
    </row>
    <row r="25" spans="1:5" s="137" customFormat="1" ht="15.75">
      <c r="A25" s="136" t="s">
        <v>335</v>
      </c>
      <c r="B25" s="141" t="s">
        <v>336</v>
      </c>
      <c r="C25" s="133">
        <f aca="true" t="shared" si="2" ref="C25:E26">C26</f>
        <v>15.7</v>
      </c>
      <c r="D25" s="133">
        <f t="shared" si="2"/>
        <v>0</v>
      </c>
      <c r="E25" s="133">
        <f t="shared" si="2"/>
        <v>0</v>
      </c>
    </row>
    <row r="26" spans="1:5" s="137" customFormat="1" ht="15.75">
      <c r="A26" s="136" t="s">
        <v>337</v>
      </c>
      <c r="B26" s="141" t="s">
        <v>338</v>
      </c>
      <c r="C26" s="133">
        <f t="shared" si="2"/>
        <v>15.7</v>
      </c>
      <c r="D26" s="133">
        <f t="shared" si="2"/>
        <v>0</v>
      </c>
      <c r="E26" s="133">
        <f t="shared" si="2"/>
        <v>0</v>
      </c>
    </row>
    <row r="27" spans="1:5" s="137" customFormat="1" ht="47.25">
      <c r="A27" s="138" t="s">
        <v>339</v>
      </c>
      <c r="B27" s="142" t="s">
        <v>340</v>
      </c>
      <c r="C27" s="140">
        <v>15.7</v>
      </c>
      <c r="D27" s="140">
        <v>0</v>
      </c>
      <c r="E27" s="140">
        <v>0</v>
      </c>
    </row>
    <row r="28" spans="1:5" s="137" customFormat="1" ht="18.75">
      <c r="A28" s="96" t="s">
        <v>341</v>
      </c>
      <c r="B28" s="135" t="s">
        <v>342</v>
      </c>
      <c r="C28" s="133">
        <f>C29</f>
        <v>58555.7</v>
      </c>
      <c r="D28" s="133">
        <f>D29</f>
        <v>56108.6</v>
      </c>
      <c r="E28" s="133">
        <f>E29</f>
        <v>58079.899999999994</v>
      </c>
    </row>
    <row r="29" spans="1:5" s="137" customFormat="1" ht="47.25">
      <c r="A29" s="134" t="s">
        <v>343</v>
      </c>
      <c r="B29" s="135" t="s">
        <v>344</v>
      </c>
      <c r="C29" s="133">
        <f>C30+C36+C33</f>
        <v>58555.7</v>
      </c>
      <c r="D29" s="133">
        <f>D30+D36+D33</f>
        <v>56108.6</v>
      </c>
      <c r="E29" s="133">
        <f>E30+E36+E33</f>
        <v>58079.899999999994</v>
      </c>
    </row>
    <row r="30" spans="1:5" s="137" customFormat="1" ht="15.75" customHeight="1">
      <c r="A30" s="136" t="s">
        <v>345</v>
      </c>
      <c r="B30" s="132" t="s">
        <v>346</v>
      </c>
      <c r="C30" s="133">
        <f aca="true" t="shared" si="3" ref="C30:E31">C31</f>
        <v>38467.9</v>
      </c>
      <c r="D30" s="133">
        <f t="shared" si="3"/>
        <v>39843.7</v>
      </c>
      <c r="E30" s="133">
        <f t="shared" si="3"/>
        <v>41072.1</v>
      </c>
    </row>
    <row r="31" spans="1:5" s="137" customFormat="1" ht="15.75">
      <c r="A31" s="143" t="s">
        <v>347</v>
      </c>
      <c r="B31" s="132" t="s">
        <v>348</v>
      </c>
      <c r="C31" s="133">
        <f t="shared" si="3"/>
        <v>38467.9</v>
      </c>
      <c r="D31" s="133">
        <f t="shared" si="3"/>
        <v>39843.7</v>
      </c>
      <c r="E31" s="133">
        <f t="shared" si="3"/>
        <v>41072.1</v>
      </c>
    </row>
    <row r="32" spans="1:5" ht="47.25">
      <c r="A32" s="138" t="s">
        <v>349</v>
      </c>
      <c r="B32" s="144" t="s">
        <v>350</v>
      </c>
      <c r="C32" s="140">
        <v>38467.9</v>
      </c>
      <c r="D32" s="140">
        <v>39843.7</v>
      </c>
      <c r="E32" s="140">
        <v>41072.1</v>
      </c>
    </row>
    <row r="33" spans="1:5" ht="31.5">
      <c r="A33" s="145" t="s">
        <v>351</v>
      </c>
      <c r="B33" s="135" t="s">
        <v>352</v>
      </c>
      <c r="C33" s="133">
        <f aca="true" t="shared" si="4" ref="C33:E34">C34</f>
        <v>4577.6</v>
      </c>
      <c r="D33" s="133">
        <f t="shared" si="4"/>
        <v>0</v>
      </c>
      <c r="E33" s="133">
        <f t="shared" si="4"/>
        <v>0</v>
      </c>
    </row>
    <row r="34" spans="1:5" ht="15.75">
      <c r="A34" s="145" t="s">
        <v>353</v>
      </c>
      <c r="B34" s="135" t="s">
        <v>354</v>
      </c>
      <c r="C34" s="133">
        <f t="shared" si="4"/>
        <v>4577.6</v>
      </c>
      <c r="D34" s="133">
        <f t="shared" si="4"/>
        <v>0</v>
      </c>
      <c r="E34" s="133">
        <f t="shared" si="4"/>
        <v>0</v>
      </c>
    </row>
    <row r="35" spans="1:5" ht="31.5">
      <c r="A35" s="146" t="s">
        <v>355</v>
      </c>
      <c r="B35" s="147" t="s">
        <v>356</v>
      </c>
      <c r="C35" s="140">
        <v>4577.6</v>
      </c>
      <c r="D35" s="140">
        <v>0</v>
      </c>
      <c r="E35" s="140">
        <v>0</v>
      </c>
    </row>
    <row r="36" spans="1:5" s="137" customFormat="1" ht="15.75" customHeight="1">
      <c r="A36" s="145" t="s">
        <v>357</v>
      </c>
      <c r="B36" s="135" t="s">
        <v>358</v>
      </c>
      <c r="C36" s="133">
        <f>C37+C41</f>
        <v>15510.199999999999</v>
      </c>
      <c r="D36" s="133">
        <f>D37+D41</f>
        <v>16264.9</v>
      </c>
      <c r="E36" s="133">
        <f>E37+E41</f>
        <v>17007.8</v>
      </c>
    </row>
    <row r="37" spans="1:5" s="137" customFormat="1" ht="31.5">
      <c r="A37" s="145" t="s">
        <v>359</v>
      </c>
      <c r="B37" s="135" t="s">
        <v>360</v>
      </c>
      <c r="C37" s="133">
        <f>C38</f>
        <v>3721.1000000000004</v>
      </c>
      <c r="D37" s="133">
        <f>D38</f>
        <v>3901.6</v>
      </c>
      <c r="E37" s="133">
        <f>E38</f>
        <v>4079.7</v>
      </c>
    </row>
    <row r="38" spans="1:5" ht="47.25">
      <c r="A38" s="138" t="s">
        <v>361</v>
      </c>
      <c r="B38" s="147" t="s">
        <v>362</v>
      </c>
      <c r="C38" s="140">
        <f>C39+C40</f>
        <v>3721.1000000000004</v>
      </c>
      <c r="D38" s="140">
        <f>D39+D40</f>
        <v>3901.6</v>
      </c>
      <c r="E38" s="140">
        <f>E39+E40</f>
        <v>4079.7</v>
      </c>
    </row>
    <row r="39" spans="1:5" ht="63">
      <c r="A39" s="138" t="s">
        <v>363</v>
      </c>
      <c r="B39" s="147" t="s">
        <v>364</v>
      </c>
      <c r="C39" s="140">
        <v>3712.3</v>
      </c>
      <c r="D39" s="140">
        <v>3892.4</v>
      </c>
      <c r="E39" s="140">
        <v>4070.1</v>
      </c>
    </row>
    <row r="40" spans="1:5" ht="94.5">
      <c r="A40" s="148" t="s">
        <v>365</v>
      </c>
      <c r="B40" s="147" t="s">
        <v>366</v>
      </c>
      <c r="C40" s="140">
        <v>8.8</v>
      </c>
      <c r="D40" s="140">
        <v>9.2</v>
      </c>
      <c r="E40" s="140">
        <v>9.6</v>
      </c>
    </row>
    <row r="41" spans="1:5" s="137" customFormat="1" ht="47.25">
      <c r="A41" s="145" t="s">
        <v>367</v>
      </c>
      <c r="B41" s="135" t="s">
        <v>368</v>
      </c>
      <c r="C41" s="133">
        <f>C42</f>
        <v>11789.099999999999</v>
      </c>
      <c r="D41" s="133">
        <f>D42</f>
        <v>12363.3</v>
      </c>
      <c r="E41" s="133">
        <f>E42</f>
        <v>12928.1</v>
      </c>
    </row>
    <row r="42" spans="1:5" ht="78.75">
      <c r="A42" s="146" t="s">
        <v>369</v>
      </c>
      <c r="B42" s="147" t="s">
        <v>370</v>
      </c>
      <c r="C42" s="140">
        <f>C43+C44</f>
        <v>11789.099999999999</v>
      </c>
      <c r="D42" s="140">
        <f>D43+D44</f>
        <v>12363.3</v>
      </c>
      <c r="E42" s="140">
        <f>E43+E44</f>
        <v>12928.1</v>
      </c>
    </row>
    <row r="43" spans="1:5" ht="47.25">
      <c r="A43" s="149" t="s">
        <v>371</v>
      </c>
      <c r="B43" s="147" t="s">
        <v>372</v>
      </c>
      <c r="C43" s="140">
        <v>7479.4</v>
      </c>
      <c r="D43" s="140">
        <v>7843.7</v>
      </c>
      <c r="E43" s="140">
        <v>8202.2</v>
      </c>
    </row>
    <row r="44" spans="1:5" ht="47.25">
      <c r="A44" s="138" t="s">
        <v>373</v>
      </c>
      <c r="B44" s="147" t="s">
        <v>374</v>
      </c>
      <c r="C44" s="140">
        <v>4309.7</v>
      </c>
      <c r="D44" s="140">
        <v>4519.6</v>
      </c>
      <c r="E44" s="140">
        <v>4725.9</v>
      </c>
    </row>
    <row r="45" spans="1:5" s="101" customFormat="1" ht="18.75">
      <c r="A45" s="150" t="s">
        <v>0</v>
      </c>
      <c r="B45" s="151"/>
      <c r="C45" s="152">
        <f>C16+C28</f>
        <v>74810.6</v>
      </c>
      <c r="D45" s="152">
        <f>D16+D28</f>
        <v>66790.1</v>
      </c>
      <c r="E45" s="152">
        <f>E16+E28</f>
        <v>69825.2</v>
      </c>
    </row>
  </sheetData>
  <sheetProtection/>
  <mergeCells count="8">
    <mergeCell ref="A10:E10"/>
    <mergeCell ref="A11:E11"/>
    <mergeCell ref="A12:E12"/>
    <mergeCell ref="A13:C13"/>
    <mergeCell ref="A14:A15"/>
    <mergeCell ref="B14:B15"/>
    <mergeCell ref="C14:C15"/>
    <mergeCell ref="D14:E1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zoomScaleSheetLayoutView="100" zoomScalePageLayoutView="0" workbookViewId="0" topLeftCell="A65">
      <selection activeCell="B75" sqref="B75"/>
    </sheetView>
  </sheetViews>
  <sheetFormatPr defaultColWidth="8.8984375" defaultRowHeight="15"/>
  <cols>
    <col min="1" max="1" width="6.69921875" style="65" customWidth="1"/>
    <col min="2" max="2" width="32.59765625" style="65" customWidth="1"/>
    <col min="3" max="3" width="8.3984375" style="65" customWidth="1"/>
    <col min="4" max="4" width="6.3984375" style="66" bestFit="1" customWidth="1"/>
    <col min="5" max="5" width="10.296875" style="67" customWidth="1"/>
    <col min="6" max="6" width="9" style="67" customWidth="1"/>
    <col min="7" max="9" width="11.796875" style="71" customWidth="1"/>
    <col min="10" max="16384" width="8.8984375" style="49" customWidth="1"/>
  </cols>
  <sheetData>
    <row r="1" spans="1:10" ht="15.75">
      <c r="A1" s="51"/>
      <c r="B1" s="51"/>
      <c r="C1" s="122"/>
      <c r="H1" s="123" t="s">
        <v>272</v>
      </c>
      <c r="I1" s="124"/>
      <c r="J1" s="124"/>
    </row>
    <row r="2" spans="1:10" ht="15.75">
      <c r="A2" s="51"/>
      <c r="B2" s="51"/>
      <c r="C2" s="122"/>
      <c r="H2" s="123" t="s">
        <v>320</v>
      </c>
      <c r="I2" s="124"/>
      <c r="J2" s="124"/>
    </row>
    <row r="3" spans="1:10" ht="15.75" customHeight="1">
      <c r="A3" s="51"/>
      <c r="B3" s="51"/>
      <c r="C3" s="122"/>
      <c r="H3" s="125" t="s">
        <v>303</v>
      </c>
      <c r="I3" s="126"/>
      <c r="J3" s="126"/>
    </row>
    <row r="4" spans="1:10" ht="15.75" customHeight="1">
      <c r="A4" s="51"/>
      <c r="B4" s="51"/>
      <c r="C4" s="122"/>
      <c r="H4" s="125" t="s">
        <v>195</v>
      </c>
      <c r="I4" s="126"/>
      <c r="J4" s="126"/>
    </row>
    <row r="5" spans="1:10" ht="15.75">
      <c r="A5" s="51"/>
      <c r="B5" s="51"/>
      <c r="C5" s="53"/>
      <c r="H5" s="113" t="s">
        <v>89</v>
      </c>
      <c r="I5" s="112"/>
      <c r="J5" s="112"/>
    </row>
    <row r="6" spans="1:10" ht="15.75">
      <c r="A6" s="51"/>
      <c r="B6" s="51"/>
      <c r="C6" s="53"/>
      <c r="H6" s="113" t="s">
        <v>88</v>
      </c>
      <c r="I6" s="112"/>
      <c r="J6" s="112"/>
    </row>
    <row r="7" spans="1:10" ht="15.75">
      <c r="A7" s="52"/>
      <c r="B7" s="53"/>
      <c r="C7" s="53"/>
      <c r="H7" s="113" t="s">
        <v>387</v>
      </c>
      <c r="I7" s="112"/>
      <c r="J7" s="112"/>
    </row>
    <row r="8" spans="1:9" ht="15.75">
      <c r="A8" s="52"/>
      <c r="B8" s="53"/>
      <c r="C8" s="53"/>
      <c r="D8" s="56"/>
      <c r="E8" s="56"/>
      <c r="F8" s="56"/>
      <c r="G8" s="69"/>
      <c r="H8" s="113" t="s">
        <v>321</v>
      </c>
      <c r="I8" s="69"/>
    </row>
    <row r="9" spans="1:9" ht="15.75">
      <c r="A9" s="52"/>
      <c r="B9" s="53"/>
      <c r="C9" s="53"/>
      <c r="D9" s="56"/>
      <c r="E9" s="56"/>
      <c r="F9" s="56"/>
      <c r="G9" s="69"/>
      <c r="H9" s="69"/>
      <c r="I9" s="69"/>
    </row>
    <row r="10" spans="1:9" ht="20.25">
      <c r="A10" s="174" t="s">
        <v>176</v>
      </c>
      <c r="B10" s="174"/>
      <c r="C10" s="174"/>
      <c r="D10" s="174"/>
      <c r="E10" s="174"/>
      <c r="F10" s="174"/>
      <c r="G10" s="174"/>
      <c r="H10" s="175"/>
      <c r="I10" s="175"/>
    </row>
    <row r="11" spans="1:9" ht="20.25">
      <c r="A11" s="174" t="s">
        <v>174</v>
      </c>
      <c r="B11" s="174"/>
      <c r="C11" s="174"/>
      <c r="D11" s="174"/>
      <c r="E11" s="174"/>
      <c r="F11" s="174"/>
      <c r="G11" s="174"/>
      <c r="H11" s="175"/>
      <c r="I11" s="175"/>
    </row>
    <row r="12" spans="1:9" ht="20.25">
      <c r="A12" s="174" t="s">
        <v>273</v>
      </c>
      <c r="B12" s="174"/>
      <c r="C12" s="174"/>
      <c r="D12" s="174"/>
      <c r="E12" s="174"/>
      <c r="F12" s="174"/>
      <c r="G12" s="174"/>
      <c r="H12" s="175"/>
      <c r="I12" s="175"/>
    </row>
    <row r="13" spans="1:9" s="58" customFormat="1" ht="12.75">
      <c r="A13" s="176"/>
      <c r="B13" s="176"/>
      <c r="C13" s="176"/>
      <c r="D13" s="176"/>
      <c r="E13" s="176"/>
      <c r="F13" s="176"/>
      <c r="G13" s="176"/>
      <c r="I13" s="127" t="s">
        <v>318</v>
      </c>
    </row>
    <row r="14" spans="1:9" s="58" customFormat="1" ht="39.75" customHeight="1">
      <c r="A14" s="172" t="s">
        <v>1</v>
      </c>
      <c r="B14" s="169" t="s">
        <v>2</v>
      </c>
      <c r="C14" s="169" t="s">
        <v>175</v>
      </c>
      <c r="D14" s="169" t="s">
        <v>3</v>
      </c>
      <c r="E14" s="171" t="s">
        <v>4</v>
      </c>
      <c r="F14" s="171" t="s">
        <v>107</v>
      </c>
      <c r="G14" s="161" t="s">
        <v>274</v>
      </c>
      <c r="H14" s="168" t="s">
        <v>319</v>
      </c>
      <c r="I14" s="168"/>
    </row>
    <row r="15" spans="1:9" s="58" customFormat="1" ht="39.75" customHeight="1">
      <c r="A15" s="170"/>
      <c r="B15" s="170"/>
      <c r="C15" s="170"/>
      <c r="D15" s="170"/>
      <c r="E15" s="170"/>
      <c r="F15" s="170"/>
      <c r="G15" s="173"/>
      <c r="H15" s="118" t="s">
        <v>275</v>
      </c>
      <c r="I15" s="118" t="s">
        <v>276</v>
      </c>
    </row>
    <row r="16" spans="1:9" ht="15.75">
      <c r="A16" s="9" t="s">
        <v>5</v>
      </c>
      <c r="B16" s="8" t="s">
        <v>6</v>
      </c>
      <c r="C16" s="8" t="s">
        <v>9</v>
      </c>
      <c r="D16" s="8"/>
      <c r="E16" s="9"/>
      <c r="F16" s="9"/>
      <c r="G16" s="85">
        <f>G17</f>
        <v>5842.9</v>
      </c>
      <c r="H16" s="85">
        <f>H17</f>
        <v>6054.4</v>
      </c>
      <c r="I16" s="85">
        <f>I17</f>
        <v>6304.5</v>
      </c>
    </row>
    <row r="17" spans="1:9" ht="22.5" customHeight="1">
      <c r="A17" s="9" t="s">
        <v>7</v>
      </c>
      <c r="B17" s="10" t="s">
        <v>8</v>
      </c>
      <c r="C17" s="9" t="s">
        <v>9</v>
      </c>
      <c r="D17" s="11" t="s">
        <v>10</v>
      </c>
      <c r="E17" s="12"/>
      <c r="F17" s="9"/>
      <c r="G17" s="85">
        <f>G18+G21</f>
        <v>5842.9</v>
      </c>
      <c r="H17" s="85">
        <f>H18+H21</f>
        <v>6054.4</v>
      </c>
      <c r="I17" s="85">
        <f>I18+I21</f>
        <v>6304.5</v>
      </c>
    </row>
    <row r="18" spans="1:9" ht="57">
      <c r="A18" s="9" t="s">
        <v>11</v>
      </c>
      <c r="B18" s="10" t="s">
        <v>46</v>
      </c>
      <c r="C18" s="13" t="s">
        <v>9</v>
      </c>
      <c r="D18" s="11" t="s">
        <v>12</v>
      </c>
      <c r="E18" s="14"/>
      <c r="F18" s="11"/>
      <c r="G18" s="86">
        <f aca="true" t="shared" si="0" ref="G18:I19">G19</f>
        <v>1772.4</v>
      </c>
      <c r="H18" s="86">
        <f t="shared" si="0"/>
        <v>1858.4</v>
      </c>
      <c r="I18" s="86">
        <f t="shared" si="0"/>
        <v>1943.3</v>
      </c>
    </row>
    <row r="19" spans="1:9" ht="30">
      <c r="A19" s="13" t="s">
        <v>13</v>
      </c>
      <c r="B19" s="15" t="s">
        <v>14</v>
      </c>
      <c r="C19" s="13" t="s">
        <v>9</v>
      </c>
      <c r="D19" s="16" t="s">
        <v>12</v>
      </c>
      <c r="E19" s="11" t="s">
        <v>138</v>
      </c>
      <c r="F19" s="11"/>
      <c r="G19" s="86">
        <f t="shared" si="0"/>
        <v>1772.4</v>
      </c>
      <c r="H19" s="86">
        <f t="shared" si="0"/>
        <v>1858.4</v>
      </c>
      <c r="I19" s="86">
        <f t="shared" si="0"/>
        <v>1943.3</v>
      </c>
    </row>
    <row r="20" spans="1:9" ht="93.75" customHeight="1">
      <c r="A20" s="13"/>
      <c r="B20" s="15" t="s">
        <v>112</v>
      </c>
      <c r="C20" s="13" t="s">
        <v>9</v>
      </c>
      <c r="D20" s="16" t="s">
        <v>12</v>
      </c>
      <c r="E20" s="16" t="s">
        <v>138</v>
      </c>
      <c r="F20" s="11" t="s">
        <v>111</v>
      </c>
      <c r="G20" s="87">
        <v>1772.4</v>
      </c>
      <c r="H20" s="87">
        <v>1858.4</v>
      </c>
      <c r="I20" s="87">
        <v>1943.3</v>
      </c>
    </row>
    <row r="21" spans="1:9" ht="71.25">
      <c r="A21" s="9" t="s">
        <v>15</v>
      </c>
      <c r="B21" s="10" t="s">
        <v>47</v>
      </c>
      <c r="C21" s="9" t="s">
        <v>9</v>
      </c>
      <c r="D21" s="11" t="s">
        <v>16</v>
      </c>
      <c r="E21" s="11"/>
      <c r="F21" s="11"/>
      <c r="G21" s="86">
        <f>G22+G26+G28</f>
        <v>4070.5</v>
      </c>
      <c r="H21" s="86">
        <f>H22+H26+H28</f>
        <v>4196</v>
      </c>
      <c r="I21" s="86">
        <f>I22+I26+I28</f>
        <v>4361.2</v>
      </c>
    </row>
    <row r="22" spans="1:9" ht="60">
      <c r="A22" s="13" t="s">
        <v>17</v>
      </c>
      <c r="B22" s="15" t="s">
        <v>18</v>
      </c>
      <c r="C22" s="13" t="s">
        <v>9</v>
      </c>
      <c r="D22" s="16" t="s">
        <v>16</v>
      </c>
      <c r="E22" s="11" t="s">
        <v>139</v>
      </c>
      <c r="F22" s="11"/>
      <c r="G22" s="86">
        <f>G23+G25+G24</f>
        <v>3942.5</v>
      </c>
      <c r="H22" s="86">
        <f>H23+H25+H24</f>
        <v>4068</v>
      </c>
      <c r="I22" s="86">
        <f>I23+I25+I24</f>
        <v>4233.2</v>
      </c>
    </row>
    <row r="23" spans="1:9" ht="96" customHeight="1">
      <c r="A23" s="13"/>
      <c r="B23" s="15" t="s">
        <v>112</v>
      </c>
      <c r="C23" s="13" t="s">
        <v>9</v>
      </c>
      <c r="D23" s="16" t="s">
        <v>16</v>
      </c>
      <c r="E23" s="16" t="s">
        <v>139</v>
      </c>
      <c r="F23" s="11" t="s">
        <v>111</v>
      </c>
      <c r="G23" s="87">
        <v>1453.5</v>
      </c>
      <c r="H23" s="87">
        <v>1579.6</v>
      </c>
      <c r="I23" s="87">
        <v>1651.8</v>
      </c>
    </row>
    <row r="24" spans="1:9" ht="45">
      <c r="A24" s="13"/>
      <c r="B24" s="18" t="s">
        <v>151</v>
      </c>
      <c r="C24" s="13" t="s">
        <v>9</v>
      </c>
      <c r="D24" s="16" t="s">
        <v>16</v>
      </c>
      <c r="E24" s="16" t="s">
        <v>139</v>
      </c>
      <c r="F24" s="11" t="s">
        <v>114</v>
      </c>
      <c r="G24" s="87">
        <f>2407.4-0.1-12+24.7+67</f>
        <v>2487</v>
      </c>
      <c r="H24" s="87">
        <f>2499.4-12</f>
        <v>2487.4</v>
      </c>
      <c r="I24" s="87">
        <f>2592.4-12</f>
        <v>2580.4</v>
      </c>
    </row>
    <row r="25" spans="1:9" ht="15.75">
      <c r="A25" s="13"/>
      <c r="B25" s="15" t="s">
        <v>117</v>
      </c>
      <c r="C25" s="13" t="s">
        <v>9</v>
      </c>
      <c r="D25" s="16" t="s">
        <v>16</v>
      </c>
      <c r="E25" s="16" t="s">
        <v>139</v>
      </c>
      <c r="F25" s="11" t="s">
        <v>116</v>
      </c>
      <c r="G25" s="87">
        <v>2</v>
      </c>
      <c r="H25" s="87">
        <v>1</v>
      </c>
      <c r="I25" s="87">
        <v>1</v>
      </c>
    </row>
    <row r="26" spans="1:9" ht="61.5" customHeight="1">
      <c r="A26" s="13" t="s">
        <v>123</v>
      </c>
      <c r="B26" s="15" t="s">
        <v>86</v>
      </c>
      <c r="C26" s="13" t="s">
        <v>9</v>
      </c>
      <c r="D26" s="11" t="s">
        <v>16</v>
      </c>
      <c r="E26" s="11" t="s">
        <v>140</v>
      </c>
      <c r="F26" s="16"/>
      <c r="G26" s="86">
        <f>G27</f>
        <v>20</v>
      </c>
      <c r="H26" s="86">
        <f>H27</f>
        <v>20</v>
      </c>
      <c r="I26" s="86">
        <f>I27</f>
        <v>20</v>
      </c>
    </row>
    <row r="27" spans="1:9" ht="90.75" customHeight="1">
      <c r="A27" s="13"/>
      <c r="B27" s="19" t="s">
        <v>112</v>
      </c>
      <c r="C27" s="13" t="s">
        <v>9</v>
      </c>
      <c r="D27" s="16" t="s">
        <v>16</v>
      </c>
      <c r="E27" s="16" t="s">
        <v>140</v>
      </c>
      <c r="F27" s="11" t="s">
        <v>111</v>
      </c>
      <c r="G27" s="87">
        <v>20</v>
      </c>
      <c r="H27" s="87">
        <v>20</v>
      </c>
      <c r="I27" s="87">
        <v>20</v>
      </c>
    </row>
    <row r="28" spans="1:9" ht="60">
      <c r="A28" s="13" t="s">
        <v>317</v>
      </c>
      <c r="B28" s="19" t="s">
        <v>87</v>
      </c>
      <c r="C28" s="13" t="s">
        <v>9</v>
      </c>
      <c r="D28" s="16" t="s">
        <v>16</v>
      </c>
      <c r="E28" s="11" t="s">
        <v>150</v>
      </c>
      <c r="F28" s="11"/>
      <c r="G28" s="86">
        <f>G29</f>
        <v>108</v>
      </c>
      <c r="H28" s="86">
        <f>H29</f>
        <v>108</v>
      </c>
      <c r="I28" s="86">
        <f>I29</f>
        <v>108</v>
      </c>
    </row>
    <row r="29" spans="1:9" ht="15.75">
      <c r="A29" s="13"/>
      <c r="B29" s="19" t="s">
        <v>117</v>
      </c>
      <c r="C29" s="13" t="s">
        <v>9</v>
      </c>
      <c r="D29" s="16" t="s">
        <v>16</v>
      </c>
      <c r="E29" s="16" t="s">
        <v>150</v>
      </c>
      <c r="F29" s="11" t="s">
        <v>116</v>
      </c>
      <c r="G29" s="87">
        <v>108</v>
      </c>
      <c r="H29" s="87">
        <v>108</v>
      </c>
      <c r="I29" s="87">
        <v>108</v>
      </c>
    </row>
    <row r="30" spans="1:9" ht="15.75">
      <c r="A30" s="9" t="s">
        <v>20</v>
      </c>
      <c r="B30" s="8" t="s">
        <v>21</v>
      </c>
      <c r="C30" s="9" t="s">
        <v>23</v>
      </c>
      <c r="D30" s="16"/>
      <c r="E30" s="16"/>
      <c r="F30" s="16"/>
      <c r="G30" s="86">
        <f>G31+G54+G97+G106+G71+G84+G80+G122+G118+G67</f>
        <v>70039.5</v>
      </c>
      <c r="H30" s="86">
        <f>H31+H54+H97+H106+H71+H84+H80+H122+H118+H67</f>
        <v>61750.4</v>
      </c>
      <c r="I30" s="86">
        <f>I31+I54+I97+I106+I71+I84+I80+I122+I118+I67</f>
        <v>64576.90000000001</v>
      </c>
    </row>
    <row r="31" spans="1:9" ht="24" customHeight="1">
      <c r="A31" s="9" t="s">
        <v>22</v>
      </c>
      <c r="B31" s="10" t="s">
        <v>8</v>
      </c>
      <c r="C31" s="9" t="s">
        <v>23</v>
      </c>
      <c r="D31" s="11" t="s">
        <v>10</v>
      </c>
      <c r="E31" s="16"/>
      <c r="F31" s="16"/>
      <c r="G31" s="86">
        <f>G32+G45+G42</f>
        <v>13019.7</v>
      </c>
      <c r="H31" s="86">
        <f>H32+H45+H42</f>
        <v>14448.4</v>
      </c>
      <c r="I31" s="86">
        <f>I32+I45+I42</f>
        <v>16406.4</v>
      </c>
    </row>
    <row r="32" spans="1:9" ht="71.25" customHeight="1">
      <c r="A32" s="9" t="s">
        <v>24</v>
      </c>
      <c r="B32" s="20" t="s">
        <v>48</v>
      </c>
      <c r="C32" s="13" t="s">
        <v>23</v>
      </c>
      <c r="D32" s="11" t="s">
        <v>25</v>
      </c>
      <c r="E32" s="16"/>
      <c r="F32" s="16"/>
      <c r="G32" s="86">
        <f>G35+G33+G39</f>
        <v>11889.900000000001</v>
      </c>
      <c r="H32" s="86">
        <f>H35+H33+H39</f>
        <v>12190.4</v>
      </c>
      <c r="I32" s="86">
        <f>I35+I33+I39</f>
        <v>12753.5</v>
      </c>
    </row>
    <row r="33" spans="1:9" ht="45">
      <c r="A33" s="13" t="s">
        <v>26</v>
      </c>
      <c r="B33" s="15" t="s">
        <v>27</v>
      </c>
      <c r="C33" s="13" t="s">
        <v>23</v>
      </c>
      <c r="D33" s="16" t="s">
        <v>25</v>
      </c>
      <c r="E33" s="11" t="s">
        <v>141</v>
      </c>
      <c r="F33" s="16"/>
      <c r="G33" s="86">
        <f>G34</f>
        <v>1772.4</v>
      </c>
      <c r="H33" s="86">
        <f>H34</f>
        <v>1858.4</v>
      </c>
      <c r="I33" s="86">
        <f>I34</f>
        <v>1943.3</v>
      </c>
    </row>
    <row r="34" spans="1:9" ht="92.25" customHeight="1">
      <c r="A34" s="13"/>
      <c r="B34" s="15" t="s">
        <v>112</v>
      </c>
      <c r="C34" s="13" t="s">
        <v>23</v>
      </c>
      <c r="D34" s="16" t="s">
        <v>25</v>
      </c>
      <c r="E34" s="16" t="s">
        <v>141</v>
      </c>
      <c r="F34" s="11" t="s">
        <v>111</v>
      </c>
      <c r="G34" s="87">
        <v>1772.4</v>
      </c>
      <c r="H34" s="87">
        <v>1858.4</v>
      </c>
      <c r="I34" s="87">
        <v>1943.3</v>
      </c>
    </row>
    <row r="35" spans="1:9" ht="30">
      <c r="A35" s="13" t="s">
        <v>28</v>
      </c>
      <c r="B35" s="22" t="s">
        <v>29</v>
      </c>
      <c r="C35" s="13" t="s">
        <v>23</v>
      </c>
      <c r="D35" s="16" t="s">
        <v>25</v>
      </c>
      <c r="E35" s="11" t="s">
        <v>142</v>
      </c>
      <c r="F35" s="16"/>
      <c r="G35" s="86">
        <f>G36+G37+G38</f>
        <v>6405.200000000001</v>
      </c>
      <c r="H35" s="86">
        <f>H36+H37+H38</f>
        <v>6439.6</v>
      </c>
      <c r="I35" s="86">
        <f>I36+I37+I38</f>
        <v>6740.1</v>
      </c>
    </row>
    <row r="36" spans="1:9" ht="89.25" customHeight="1">
      <c r="A36" s="9"/>
      <c r="B36" s="15" t="s">
        <v>112</v>
      </c>
      <c r="C36" s="13" t="s">
        <v>23</v>
      </c>
      <c r="D36" s="16" t="s">
        <v>25</v>
      </c>
      <c r="E36" s="16" t="s">
        <v>142</v>
      </c>
      <c r="F36" s="11" t="s">
        <v>111</v>
      </c>
      <c r="G36" s="87">
        <f>4731.3+1428.9</f>
        <v>6160.200000000001</v>
      </c>
      <c r="H36" s="87">
        <v>6206.6</v>
      </c>
      <c r="I36" s="87">
        <v>6490.1</v>
      </c>
    </row>
    <row r="37" spans="1:9" ht="45" customHeight="1">
      <c r="A37" s="13"/>
      <c r="B37" s="18" t="s">
        <v>151</v>
      </c>
      <c r="C37" s="13" t="s">
        <v>23</v>
      </c>
      <c r="D37" s="16" t="s">
        <v>25</v>
      </c>
      <c r="E37" s="16" t="s">
        <v>142</v>
      </c>
      <c r="F37" s="11" t="s">
        <v>114</v>
      </c>
      <c r="G37" s="87">
        <v>242</v>
      </c>
      <c r="H37" s="87">
        <v>230</v>
      </c>
      <c r="I37" s="87">
        <v>247</v>
      </c>
    </row>
    <row r="38" spans="1:9" ht="15.75">
      <c r="A38" s="13"/>
      <c r="B38" s="19" t="s">
        <v>117</v>
      </c>
      <c r="C38" s="13" t="s">
        <v>23</v>
      </c>
      <c r="D38" s="16" t="s">
        <v>25</v>
      </c>
      <c r="E38" s="16" t="s">
        <v>142</v>
      </c>
      <c r="F38" s="11" t="s">
        <v>116</v>
      </c>
      <c r="G38" s="87">
        <v>3</v>
      </c>
      <c r="H38" s="87">
        <v>3</v>
      </c>
      <c r="I38" s="87">
        <v>3</v>
      </c>
    </row>
    <row r="39" spans="1:9" ht="77.25" customHeight="1">
      <c r="A39" s="13" t="s">
        <v>118</v>
      </c>
      <c r="B39" s="19" t="s">
        <v>157</v>
      </c>
      <c r="C39" s="13" t="s">
        <v>23</v>
      </c>
      <c r="D39" s="16" t="s">
        <v>25</v>
      </c>
      <c r="E39" s="11" t="s">
        <v>155</v>
      </c>
      <c r="F39" s="16"/>
      <c r="G39" s="86">
        <f>G40+G41</f>
        <v>3712.3</v>
      </c>
      <c r="H39" s="86">
        <f>H40+H41</f>
        <v>3892.3999999999996</v>
      </c>
      <c r="I39" s="86">
        <f>I40+I41</f>
        <v>4070.1</v>
      </c>
    </row>
    <row r="40" spans="1:9" ht="90">
      <c r="A40" s="13"/>
      <c r="B40" s="15" t="s">
        <v>112</v>
      </c>
      <c r="C40" s="13" t="s">
        <v>23</v>
      </c>
      <c r="D40" s="16" t="s">
        <v>25</v>
      </c>
      <c r="E40" s="16" t="s">
        <v>155</v>
      </c>
      <c r="F40" s="11" t="s">
        <v>111</v>
      </c>
      <c r="G40" s="87">
        <v>3473.8</v>
      </c>
      <c r="H40" s="87">
        <v>3642.2</v>
      </c>
      <c r="I40" s="87">
        <v>3808.5</v>
      </c>
    </row>
    <row r="41" spans="1:9" ht="45">
      <c r="A41" s="13"/>
      <c r="B41" s="18" t="s">
        <v>151</v>
      </c>
      <c r="C41" s="13" t="s">
        <v>23</v>
      </c>
      <c r="D41" s="16" t="s">
        <v>25</v>
      </c>
      <c r="E41" s="16" t="s">
        <v>155</v>
      </c>
      <c r="F41" s="11" t="s">
        <v>114</v>
      </c>
      <c r="G41" s="87">
        <v>238.5</v>
      </c>
      <c r="H41" s="87">
        <v>250.2</v>
      </c>
      <c r="I41" s="87">
        <v>261.6</v>
      </c>
    </row>
    <row r="42" spans="1:9" ht="15.75">
      <c r="A42" s="9" t="s">
        <v>124</v>
      </c>
      <c r="B42" s="26" t="s">
        <v>95</v>
      </c>
      <c r="C42" s="13" t="s">
        <v>23</v>
      </c>
      <c r="D42" s="11" t="s">
        <v>99</v>
      </c>
      <c r="E42" s="16"/>
      <c r="F42" s="11"/>
      <c r="G42" s="87">
        <v>20</v>
      </c>
      <c r="H42" s="87">
        <v>20</v>
      </c>
      <c r="I42" s="87">
        <v>20</v>
      </c>
    </row>
    <row r="43" spans="1:9" ht="15.75">
      <c r="A43" s="13" t="s">
        <v>125</v>
      </c>
      <c r="B43" s="15" t="s">
        <v>96</v>
      </c>
      <c r="C43" s="13" t="s">
        <v>23</v>
      </c>
      <c r="D43" s="16" t="s">
        <v>99</v>
      </c>
      <c r="E43" s="11" t="s">
        <v>148</v>
      </c>
      <c r="F43" s="11"/>
      <c r="G43" s="87">
        <v>20</v>
      </c>
      <c r="H43" s="87">
        <v>20</v>
      </c>
      <c r="I43" s="87">
        <v>20</v>
      </c>
    </row>
    <row r="44" spans="1:9" ht="15.75">
      <c r="A44" s="13"/>
      <c r="B44" s="15" t="s">
        <v>117</v>
      </c>
      <c r="C44" s="13" t="s">
        <v>23</v>
      </c>
      <c r="D44" s="16" t="s">
        <v>99</v>
      </c>
      <c r="E44" s="16" t="s">
        <v>148</v>
      </c>
      <c r="F44" s="11" t="s">
        <v>116</v>
      </c>
      <c r="G44" s="86">
        <v>20</v>
      </c>
      <c r="H44" s="86">
        <v>20</v>
      </c>
      <c r="I44" s="86">
        <v>20</v>
      </c>
    </row>
    <row r="45" spans="1:9" ht="15.75">
      <c r="A45" s="9" t="s">
        <v>97</v>
      </c>
      <c r="B45" s="10" t="s">
        <v>19</v>
      </c>
      <c r="C45" s="13" t="s">
        <v>23</v>
      </c>
      <c r="D45" s="11" t="s">
        <v>80</v>
      </c>
      <c r="E45" s="16"/>
      <c r="F45" s="16"/>
      <c r="G45" s="86">
        <f>G50+G48+G46+G52</f>
        <v>1109.8</v>
      </c>
      <c r="H45" s="86">
        <f>H50+H48+H46+H52</f>
        <v>2238</v>
      </c>
      <c r="I45" s="86">
        <f>I50+I48+I46+I52</f>
        <v>3632.9</v>
      </c>
    </row>
    <row r="46" spans="1:9" ht="75">
      <c r="A46" s="13" t="s">
        <v>98</v>
      </c>
      <c r="B46" s="15" t="s">
        <v>156</v>
      </c>
      <c r="C46" s="13" t="s">
        <v>23</v>
      </c>
      <c r="D46" s="16" t="s">
        <v>80</v>
      </c>
      <c r="E46" s="11" t="s">
        <v>237</v>
      </c>
      <c r="F46" s="16"/>
      <c r="G46" s="86">
        <f>G47</f>
        <v>8.8</v>
      </c>
      <c r="H46" s="86">
        <f>H47</f>
        <v>9.2</v>
      </c>
      <c r="I46" s="86">
        <f>I47</f>
        <v>9.6</v>
      </c>
    </row>
    <row r="47" spans="1:9" ht="45">
      <c r="A47" s="59"/>
      <c r="B47" s="18" t="s">
        <v>151</v>
      </c>
      <c r="C47" s="13" t="s">
        <v>23</v>
      </c>
      <c r="D47" s="16" t="s">
        <v>80</v>
      </c>
      <c r="E47" s="16" t="s">
        <v>237</v>
      </c>
      <c r="F47" s="11" t="s">
        <v>114</v>
      </c>
      <c r="G47" s="87">
        <v>8.8</v>
      </c>
      <c r="H47" s="87">
        <v>9.2</v>
      </c>
      <c r="I47" s="87">
        <v>9.6</v>
      </c>
    </row>
    <row r="48" spans="1:9" ht="30">
      <c r="A48" s="13" t="s">
        <v>129</v>
      </c>
      <c r="B48" s="15" t="s">
        <v>90</v>
      </c>
      <c r="C48" s="13" t="s">
        <v>23</v>
      </c>
      <c r="D48" s="16" t="s">
        <v>80</v>
      </c>
      <c r="E48" s="12" t="s">
        <v>149</v>
      </c>
      <c r="F48" s="11"/>
      <c r="G48" s="86">
        <f>G49</f>
        <v>525</v>
      </c>
      <c r="H48" s="86">
        <f>H49</f>
        <v>375</v>
      </c>
      <c r="I48" s="86">
        <f>I49</f>
        <v>375</v>
      </c>
    </row>
    <row r="49" spans="1:9" ht="45">
      <c r="A49" s="13"/>
      <c r="B49" s="18" t="s">
        <v>151</v>
      </c>
      <c r="C49" s="13" t="s">
        <v>23</v>
      </c>
      <c r="D49" s="16" t="s">
        <v>80</v>
      </c>
      <c r="E49" s="27" t="s">
        <v>149</v>
      </c>
      <c r="F49" s="11" t="s">
        <v>114</v>
      </c>
      <c r="G49" s="87">
        <f>375+150</f>
        <v>525</v>
      </c>
      <c r="H49" s="87">
        <v>375</v>
      </c>
      <c r="I49" s="87">
        <v>375</v>
      </c>
    </row>
    <row r="50" spans="1:9" ht="60">
      <c r="A50" s="13" t="s">
        <v>238</v>
      </c>
      <c r="B50" s="50" t="s">
        <v>206</v>
      </c>
      <c r="C50" s="13" t="s">
        <v>23</v>
      </c>
      <c r="D50" s="16" t="s">
        <v>80</v>
      </c>
      <c r="E50" s="11" t="s">
        <v>304</v>
      </c>
      <c r="F50" s="11"/>
      <c r="G50" s="86">
        <f>G51</f>
        <v>576</v>
      </c>
      <c r="H50" s="86">
        <f>H51</f>
        <v>576</v>
      </c>
      <c r="I50" s="86">
        <f>I51</f>
        <v>576</v>
      </c>
    </row>
    <row r="51" spans="1:9" ht="45">
      <c r="A51" s="13"/>
      <c r="B51" s="18" t="s">
        <v>151</v>
      </c>
      <c r="C51" s="13" t="s">
        <v>23</v>
      </c>
      <c r="D51" s="16" t="s">
        <v>80</v>
      </c>
      <c r="E51" s="16" t="s">
        <v>304</v>
      </c>
      <c r="F51" s="11" t="s">
        <v>114</v>
      </c>
      <c r="G51" s="87">
        <v>576</v>
      </c>
      <c r="H51" s="87">
        <v>576</v>
      </c>
      <c r="I51" s="87">
        <v>576</v>
      </c>
    </row>
    <row r="52" spans="1:9" ht="15.75">
      <c r="A52" s="13" t="s">
        <v>287</v>
      </c>
      <c r="B52" s="18" t="s">
        <v>288</v>
      </c>
      <c r="C52" s="13" t="s">
        <v>23</v>
      </c>
      <c r="D52" s="16" t="s">
        <v>80</v>
      </c>
      <c r="E52" s="11" t="s">
        <v>286</v>
      </c>
      <c r="F52" s="11"/>
      <c r="G52" s="86">
        <f>G53</f>
        <v>0</v>
      </c>
      <c r="H52" s="86">
        <f>H53</f>
        <v>1277.8</v>
      </c>
      <c r="I52" s="86">
        <f>I53</f>
        <v>2672.3</v>
      </c>
    </row>
    <row r="53" spans="1:9" ht="15.75">
      <c r="A53" s="13"/>
      <c r="B53" s="15" t="s">
        <v>117</v>
      </c>
      <c r="C53" s="13" t="s">
        <v>23</v>
      </c>
      <c r="D53" s="16" t="s">
        <v>80</v>
      </c>
      <c r="E53" s="16" t="s">
        <v>286</v>
      </c>
      <c r="F53" s="11" t="s">
        <v>116</v>
      </c>
      <c r="G53" s="87">
        <v>0</v>
      </c>
      <c r="H53" s="87">
        <v>1277.8</v>
      </c>
      <c r="I53" s="87">
        <v>2672.3</v>
      </c>
    </row>
    <row r="54" spans="1:9" ht="28.5">
      <c r="A54" s="9" t="s">
        <v>30</v>
      </c>
      <c r="B54" s="10" t="s">
        <v>31</v>
      </c>
      <c r="C54" s="13" t="s">
        <v>23</v>
      </c>
      <c r="D54" s="11" t="s">
        <v>32</v>
      </c>
      <c r="E54" s="16"/>
      <c r="F54" s="16"/>
      <c r="G54" s="86">
        <f>G55+G58</f>
        <v>1100</v>
      </c>
      <c r="H54" s="86">
        <f>H55+H58</f>
        <v>1100</v>
      </c>
      <c r="I54" s="86">
        <f>I55+I58</f>
        <v>1100</v>
      </c>
    </row>
    <row r="55" spans="1:9" ht="57">
      <c r="A55" s="9" t="s">
        <v>33</v>
      </c>
      <c r="B55" s="10" t="s">
        <v>225</v>
      </c>
      <c r="C55" s="13" t="s">
        <v>23</v>
      </c>
      <c r="D55" s="11" t="s">
        <v>226</v>
      </c>
      <c r="E55" s="16"/>
      <c r="F55" s="16"/>
      <c r="G55" s="86">
        <f aca="true" t="shared" si="1" ref="G55:I56">G56</f>
        <v>350</v>
      </c>
      <c r="H55" s="86">
        <f t="shared" si="1"/>
        <v>350</v>
      </c>
      <c r="I55" s="86">
        <f t="shared" si="1"/>
        <v>350</v>
      </c>
    </row>
    <row r="56" spans="1:9" ht="90">
      <c r="A56" s="13" t="s">
        <v>35</v>
      </c>
      <c r="B56" s="15" t="s">
        <v>228</v>
      </c>
      <c r="C56" s="13" t="s">
        <v>23</v>
      </c>
      <c r="D56" s="16" t="s">
        <v>226</v>
      </c>
      <c r="E56" s="11" t="s">
        <v>305</v>
      </c>
      <c r="F56" s="11"/>
      <c r="G56" s="86">
        <f t="shared" si="1"/>
        <v>350</v>
      </c>
      <c r="H56" s="86">
        <f t="shared" si="1"/>
        <v>350</v>
      </c>
      <c r="I56" s="86">
        <f t="shared" si="1"/>
        <v>350</v>
      </c>
    </row>
    <row r="57" spans="1:9" ht="45">
      <c r="A57" s="13"/>
      <c r="B57" s="18" t="s">
        <v>151</v>
      </c>
      <c r="C57" s="13" t="s">
        <v>23</v>
      </c>
      <c r="D57" s="16" t="s">
        <v>226</v>
      </c>
      <c r="E57" s="16" t="s">
        <v>305</v>
      </c>
      <c r="F57" s="11" t="s">
        <v>114</v>
      </c>
      <c r="G57" s="87">
        <f>250+100</f>
        <v>350</v>
      </c>
      <c r="H57" s="87">
        <f>250+100</f>
        <v>350</v>
      </c>
      <c r="I57" s="87">
        <f>250+100</f>
        <v>350</v>
      </c>
    </row>
    <row r="58" spans="1:9" ht="42.75">
      <c r="A58" s="9" t="s">
        <v>51</v>
      </c>
      <c r="B58" s="26" t="s">
        <v>50</v>
      </c>
      <c r="C58" s="13" t="s">
        <v>23</v>
      </c>
      <c r="D58" s="11" t="s">
        <v>49</v>
      </c>
      <c r="E58" s="11"/>
      <c r="F58" s="11"/>
      <c r="G58" s="86">
        <f>G59+G65+G61+G63</f>
        <v>750</v>
      </c>
      <c r="H58" s="86">
        <f>H59+H65+H61+H63</f>
        <v>750</v>
      </c>
      <c r="I58" s="86">
        <f>I59+I65+I61+I63</f>
        <v>750</v>
      </c>
    </row>
    <row r="59" spans="1:9" ht="90">
      <c r="A59" s="13" t="s">
        <v>52</v>
      </c>
      <c r="B59" s="15" t="s">
        <v>211</v>
      </c>
      <c r="C59" s="13" t="s">
        <v>23</v>
      </c>
      <c r="D59" s="16" t="s">
        <v>49</v>
      </c>
      <c r="E59" s="11" t="s">
        <v>313</v>
      </c>
      <c r="F59" s="11"/>
      <c r="G59" s="86">
        <f>G60</f>
        <v>150</v>
      </c>
      <c r="H59" s="86">
        <f>H60</f>
        <v>150</v>
      </c>
      <c r="I59" s="86">
        <f>I60</f>
        <v>150</v>
      </c>
    </row>
    <row r="60" spans="1:9" ht="45">
      <c r="A60" s="9"/>
      <c r="B60" s="18" t="s">
        <v>151</v>
      </c>
      <c r="C60" s="13" t="s">
        <v>23</v>
      </c>
      <c r="D60" s="16" t="s">
        <v>49</v>
      </c>
      <c r="E60" s="16" t="s">
        <v>313</v>
      </c>
      <c r="F60" s="11" t="s">
        <v>114</v>
      </c>
      <c r="G60" s="87">
        <v>150</v>
      </c>
      <c r="H60" s="87">
        <v>150</v>
      </c>
      <c r="I60" s="87">
        <v>150</v>
      </c>
    </row>
    <row r="61" spans="1:9" ht="75">
      <c r="A61" s="13" t="s">
        <v>53</v>
      </c>
      <c r="B61" s="15" t="s">
        <v>208</v>
      </c>
      <c r="C61" s="13" t="s">
        <v>23</v>
      </c>
      <c r="D61" s="16" t="s">
        <v>49</v>
      </c>
      <c r="E61" s="11" t="s">
        <v>314</v>
      </c>
      <c r="F61" s="16"/>
      <c r="G61" s="86">
        <f>G62</f>
        <v>150</v>
      </c>
      <c r="H61" s="86">
        <f>H62</f>
        <v>150</v>
      </c>
      <c r="I61" s="86">
        <f>I62</f>
        <v>150</v>
      </c>
    </row>
    <row r="62" spans="1:9" ht="45">
      <c r="A62" s="13"/>
      <c r="B62" s="18" t="s">
        <v>151</v>
      </c>
      <c r="C62" s="13" t="s">
        <v>23</v>
      </c>
      <c r="D62" s="16" t="s">
        <v>49</v>
      </c>
      <c r="E62" s="16" t="s">
        <v>314</v>
      </c>
      <c r="F62" s="11" t="s">
        <v>114</v>
      </c>
      <c r="G62" s="87">
        <v>150</v>
      </c>
      <c r="H62" s="87">
        <v>150</v>
      </c>
      <c r="I62" s="87">
        <v>150</v>
      </c>
    </row>
    <row r="63" spans="1:9" ht="90">
      <c r="A63" s="13" t="s">
        <v>54</v>
      </c>
      <c r="B63" s="15" t="s">
        <v>233</v>
      </c>
      <c r="C63" s="13" t="s">
        <v>23</v>
      </c>
      <c r="D63" s="16" t="s">
        <v>49</v>
      </c>
      <c r="E63" s="11" t="s">
        <v>315</v>
      </c>
      <c r="F63" s="16"/>
      <c r="G63" s="86">
        <f>G64</f>
        <v>150</v>
      </c>
      <c r="H63" s="86">
        <f>H64</f>
        <v>150</v>
      </c>
      <c r="I63" s="86">
        <f>I64</f>
        <v>150</v>
      </c>
    </row>
    <row r="64" spans="1:9" ht="45">
      <c r="A64" s="13"/>
      <c r="B64" s="18" t="s">
        <v>151</v>
      </c>
      <c r="C64" s="13" t="s">
        <v>23</v>
      </c>
      <c r="D64" s="16" t="s">
        <v>49</v>
      </c>
      <c r="E64" s="16" t="s">
        <v>315</v>
      </c>
      <c r="F64" s="11" t="s">
        <v>114</v>
      </c>
      <c r="G64" s="87">
        <v>150</v>
      </c>
      <c r="H64" s="87">
        <v>150</v>
      </c>
      <c r="I64" s="87">
        <v>150</v>
      </c>
    </row>
    <row r="65" spans="1:9" ht="75">
      <c r="A65" s="13" t="s">
        <v>94</v>
      </c>
      <c r="B65" s="22" t="s">
        <v>204</v>
      </c>
      <c r="C65" s="13" t="s">
        <v>23</v>
      </c>
      <c r="D65" s="16" t="s">
        <v>49</v>
      </c>
      <c r="E65" s="12" t="s">
        <v>316</v>
      </c>
      <c r="F65" s="11"/>
      <c r="G65" s="86">
        <f>G66</f>
        <v>300</v>
      </c>
      <c r="H65" s="86">
        <f>H66</f>
        <v>300</v>
      </c>
      <c r="I65" s="86">
        <f>I66</f>
        <v>300</v>
      </c>
    </row>
    <row r="66" spans="1:9" ht="45">
      <c r="A66" s="13"/>
      <c r="B66" s="18" t="s">
        <v>151</v>
      </c>
      <c r="C66" s="13" t="s">
        <v>23</v>
      </c>
      <c r="D66" s="16" t="s">
        <v>49</v>
      </c>
      <c r="E66" s="27" t="s">
        <v>316</v>
      </c>
      <c r="F66" s="11" t="s">
        <v>114</v>
      </c>
      <c r="G66" s="87">
        <v>300</v>
      </c>
      <c r="H66" s="87">
        <v>300</v>
      </c>
      <c r="I66" s="87">
        <v>300</v>
      </c>
    </row>
    <row r="67" spans="1:9" ht="15.75">
      <c r="A67" s="9" t="s">
        <v>36</v>
      </c>
      <c r="B67" s="115" t="s">
        <v>279</v>
      </c>
      <c r="C67" s="9" t="s">
        <v>23</v>
      </c>
      <c r="D67" s="11" t="s">
        <v>280</v>
      </c>
      <c r="E67" s="12"/>
      <c r="F67" s="11"/>
      <c r="G67" s="86">
        <f aca="true" t="shared" si="2" ref="G67:I69">G68</f>
        <v>0</v>
      </c>
      <c r="H67" s="86">
        <f t="shared" si="2"/>
        <v>50.5</v>
      </c>
      <c r="I67" s="86">
        <f t="shared" si="2"/>
        <v>56.8</v>
      </c>
    </row>
    <row r="68" spans="1:9" ht="15.75">
      <c r="A68" s="9" t="s">
        <v>37</v>
      </c>
      <c r="B68" s="115" t="s">
        <v>281</v>
      </c>
      <c r="C68" s="9" t="s">
        <v>23</v>
      </c>
      <c r="D68" s="11" t="s">
        <v>282</v>
      </c>
      <c r="E68" s="12"/>
      <c r="F68" s="11"/>
      <c r="G68" s="86">
        <f t="shared" si="2"/>
        <v>0</v>
      </c>
      <c r="H68" s="86">
        <f t="shared" si="2"/>
        <v>50.5</v>
      </c>
      <c r="I68" s="86">
        <f t="shared" si="2"/>
        <v>56.8</v>
      </c>
    </row>
    <row r="69" spans="1:9" ht="60">
      <c r="A69" s="13" t="s">
        <v>81</v>
      </c>
      <c r="B69" s="18" t="s">
        <v>283</v>
      </c>
      <c r="C69" s="13" t="s">
        <v>23</v>
      </c>
      <c r="D69" s="16" t="s">
        <v>282</v>
      </c>
      <c r="E69" s="128">
        <v>5100100100</v>
      </c>
      <c r="F69" s="11"/>
      <c r="G69" s="86">
        <f t="shared" si="2"/>
        <v>0</v>
      </c>
      <c r="H69" s="86">
        <f t="shared" si="2"/>
        <v>50.5</v>
      </c>
      <c r="I69" s="86">
        <f t="shared" si="2"/>
        <v>56.8</v>
      </c>
    </row>
    <row r="70" spans="1:9" ht="45">
      <c r="A70" s="13"/>
      <c r="B70" s="18" t="s">
        <v>151</v>
      </c>
      <c r="C70" s="13" t="s">
        <v>23</v>
      </c>
      <c r="D70" s="16" t="s">
        <v>282</v>
      </c>
      <c r="E70" s="129">
        <v>5100100100</v>
      </c>
      <c r="F70" s="11" t="s">
        <v>114</v>
      </c>
      <c r="G70" s="87">
        <v>0</v>
      </c>
      <c r="H70" s="87">
        <v>50.5</v>
      </c>
      <c r="I70" s="87">
        <v>56.8</v>
      </c>
    </row>
    <row r="71" spans="1:9" ht="24.75" customHeight="1">
      <c r="A71" s="9" t="s">
        <v>38</v>
      </c>
      <c r="B71" s="10" t="s">
        <v>56</v>
      </c>
      <c r="C71" s="13" t="s">
        <v>23</v>
      </c>
      <c r="D71" s="11" t="s">
        <v>55</v>
      </c>
      <c r="E71" s="16"/>
      <c r="F71" s="16"/>
      <c r="G71" s="86">
        <f aca="true" t="shared" si="3" ref="G71:I72">G72</f>
        <v>17822.7</v>
      </c>
      <c r="H71" s="86">
        <f t="shared" si="3"/>
        <v>8980</v>
      </c>
      <c r="I71" s="86">
        <f t="shared" si="3"/>
        <v>9200</v>
      </c>
    </row>
    <row r="72" spans="1:9" ht="25.5" customHeight="1">
      <c r="A72" s="9" t="s">
        <v>39</v>
      </c>
      <c r="B72" s="26" t="s">
        <v>65</v>
      </c>
      <c r="C72" s="13" t="s">
        <v>23</v>
      </c>
      <c r="D72" s="11" t="s">
        <v>66</v>
      </c>
      <c r="E72" s="16"/>
      <c r="F72" s="16"/>
      <c r="G72" s="86">
        <f t="shared" si="3"/>
        <v>17822.7</v>
      </c>
      <c r="H72" s="86">
        <f t="shared" si="3"/>
        <v>8980</v>
      </c>
      <c r="I72" s="86">
        <f t="shared" si="3"/>
        <v>9200</v>
      </c>
    </row>
    <row r="73" spans="1:9" ht="28.5">
      <c r="A73" s="13"/>
      <c r="B73" s="26" t="s">
        <v>93</v>
      </c>
      <c r="C73" s="13" t="s">
        <v>23</v>
      </c>
      <c r="D73" s="16" t="s">
        <v>66</v>
      </c>
      <c r="E73" s="11"/>
      <c r="F73" s="16"/>
      <c r="G73" s="86">
        <f>G74+G76+G78</f>
        <v>17822.7</v>
      </c>
      <c r="H73" s="86">
        <f>H74+H76+H78</f>
        <v>8980</v>
      </c>
      <c r="I73" s="86">
        <f>I74+I76+I78</f>
        <v>9200</v>
      </c>
    </row>
    <row r="74" spans="1:9" ht="30">
      <c r="A74" s="13" t="s">
        <v>91</v>
      </c>
      <c r="B74" s="15" t="s">
        <v>201</v>
      </c>
      <c r="C74" s="13" t="s">
        <v>23</v>
      </c>
      <c r="D74" s="16" t="s">
        <v>66</v>
      </c>
      <c r="E74" s="11" t="s">
        <v>308</v>
      </c>
      <c r="F74" s="16"/>
      <c r="G74" s="86">
        <f>G75</f>
        <v>10670</v>
      </c>
      <c r="H74" s="86">
        <f>H75</f>
        <v>8980</v>
      </c>
      <c r="I74" s="86">
        <f>I75</f>
        <v>9200</v>
      </c>
    </row>
    <row r="75" spans="1:9" ht="45">
      <c r="A75" s="13"/>
      <c r="B75" s="18" t="s">
        <v>151</v>
      </c>
      <c r="C75" s="13" t="s">
        <v>23</v>
      </c>
      <c r="D75" s="16" t="s">
        <v>66</v>
      </c>
      <c r="E75" s="16" t="s">
        <v>308</v>
      </c>
      <c r="F75" s="11" t="s">
        <v>114</v>
      </c>
      <c r="G75" s="87">
        <v>10670</v>
      </c>
      <c r="H75" s="87">
        <v>8980</v>
      </c>
      <c r="I75" s="87">
        <v>9200</v>
      </c>
    </row>
    <row r="76" spans="1:9" ht="60">
      <c r="A76" s="13" t="s">
        <v>240</v>
      </c>
      <c r="B76" s="119" t="s">
        <v>309</v>
      </c>
      <c r="C76" s="13" t="s">
        <v>23</v>
      </c>
      <c r="D76" s="16" t="s">
        <v>66</v>
      </c>
      <c r="E76" s="11" t="s">
        <v>277</v>
      </c>
      <c r="F76" s="11"/>
      <c r="G76" s="86">
        <f>G77</f>
        <v>4577.6</v>
      </c>
      <c r="H76" s="86">
        <f>H77</f>
        <v>0</v>
      </c>
      <c r="I76" s="86">
        <f>I77</f>
        <v>0</v>
      </c>
    </row>
    <row r="77" spans="1:9" ht="45">
      <c r="A77" s="13"/>
      <c r="B77" s="18" t="s">
        <v>151</v>
      </c>
      <c r="C77" s="13" t="s">
        <v>23</v>
      </c>
      <c r="D77" s="16" t="s">
        <v>66</v>
      </c>
      <c r="E77" s="16" t="s">
        <v>277</v>
      </c>
      <c r="F77" s="11" t="s">
        <v>114</v>
      </c>
      <c r="G77" s="87">
        <v>4577.6</v>
      </c>
      <c r="H77" s="87">
        <v>0</v>
      </c>
      <c r="I77" s="87">
        <v>0</v>
      </c>
    </row>
    <row r="78" spans="1:9" ht="60">
      <c r="A78" s="13" t="s">
        <v>241</v>
      </c>
      <c r="B78" s="50" t="s">
        <v>310</v>
      </c>
      <c r="C78" s="13" t="s">
        <v>23</v>
      </c>
      <c r="D78" s="16" t="s">
        <v>66</v>
      </c>
      <c r="E78" s="11" t="s">
        <v>278</v>
      </c>
      <c r="F78" s="11"/>
      <c r="G78" s="86">
        <f>G79</f>
        <v>2575.1</v>
      </c>
      <c r="H78" s="86">
        <f>H79</f>
        <v>0</v>
      </c>
      <c r="I78" s="86">
        <f>I79</f>
        <v>0</v>
      </c>
    </row>
    <row r="79" spans="1:9" ht="45">
      <c r="A79" s="95"/>
      <c r="B79" s="18" t="s">
        <v>151</v>
      </c>
      <c r="C79" s="13" t="s">
        <v>23</v>
      </c>
      <c r="D79" s="16" t="s">
        <v>66</v>
      </c>
      <c r="E79" s="16" t="s">
        <v>278</v>
      </c>
      <c r="F79" s="11" t="s">
        <v>114</v>
      </c>
      <c r="G79" s="87">
        <v>2575.1</v>
      </c>
      <c r="H79" s="87">
        <v>0</v>
      </c>
      <c r="I79" s="87">
        <v>0</v>
      </c>
    </row>
    <row r="80" spans="1:9" ht="15.75">
      <c r="A80" s="9" t="s">
        <v>58</v>
      </c>
      <c r="B80" s="26" t="s">
        <v>79</v>
      </c>
      <c r="C80" s="13" t="s">
        <v>23</v>
      </c>
      <c r="D80" s="11" t="s">
        <v>75</v>
      </c>
      <c r="E80" s="16"/>
      <c r="F80" s="16"/>
      <c r="G80" s="86">
        <f aca="true" t="shared" si="4" ref="G80:I82">G81</f>
        <v>250</v>
      </c>
      <c r="H80" s="86">
        <f t="shared" si="4"/>
        <v>250</v>
      </c>
      <c r="I80" s="86">
        <f t="shared" si="4"/>
        <v>250</v>
      </c>
    </row>
    <row r="81" spans="1:9" ht="28.5">
      <c r="A81" s="9" t="s">
        <v>59</v>
      </c>
      <c r="B81" s="26" t="s">
        <v>78</v>
      </c>
      <c r="C81" s="13" t="s">
        <v>23</v>
      </c>
      <c r="D81" s="11" t="s">
        <v>76</v>
      </c>
      <c r="E81" s="16"/>
      <c r="F81" s="16"/>
      <c r="G81" s="86">
        <f t="shared" si="4"/>
        <v>250</v>
      </c>
      <c r="H81" s="86">
        <f t="shared" si="4"/>
        <v>250</v>
      </c>
      <c r="I81" s="86">
        <f t="shared" si="4"/>
        <v>250</v>
      </c>
    </row>
    <row r="82" spans="1:9" ht="60">
      <c r="A82" s="13" t="s">
        <v>127</v>
      </c>
      <c r="B82" s="15" t="s">
        <v>207</v>
      </c>
      <c r="C82" s="13" t="s">
        <v>23</v>
      </c>
      <c r="D82" s="16" t="s">
        <v>76</v>
      </c>
      <c r="E82" s="11" t="s">
        <v>146</v>
      </c>
      <c r="F82" s="16"/>
      <c r="G82" s="87">
        <f t="shared" si="4"/>
        <v>250</v>
      </c>
      <c r="H82" s="87">
        <f t="shared" si="4"/>
        <v>250</v>
      </c>
      <c r="I82" s="87">
        <f t="shared" si="4"/>
        <v>250</v>
      </c>
    </row>
    <row r="83" spans="1:9" ht="45">
      <c r="A83" s="13"/>
      <c r="B83" s="18" t="s">
        <v>151</v>
      </c>
      <c r="C83" s="13" t="s">
        <v>23</v>
      </c>
      <c r="D83" s="16" t="s">
        <v>76</v>
      </c>
      <c r="E83" s="16" t="s">
        <v>146</v>
      </c>
      <c r="F83" s="11" t="s">
        <v>114</v>
      </c>
      <c r="G83" s="87">
        <v>250</v>
      </c>
      <c r="H83" s="87">
        <v>250</v>
      </c>
      <c r="I83" s="87">
        <v>250</v>
      </c>
    </row>
    <row r="84" spans="1:9" ht="15.75">
      <c r="A84" s="9" t="s">
        <v>69</v>
      </c>
      <c r="B84" s="10" t="s">
        <v>63</v>
      </c>
      <c r="C84" s="13" t="s">
        <v>23</v>
      </c>
      <c r="D84" s="11" t="s">
        <v>64</v>
      </c>
      <c r="E84" s="16"/>
      <c r="F84" s="11"/>
      <c r="G84" s="86">
        <f>G88+G85</f>
        <v>6129.099999999999</v>
      </c>
      <c r="H84" s="86">
        <f>H88+H85</f>
        <v>6314.4</v>
      </c>
      <c r="I84" s="86">
        <f>I88+I85</f>
        <v>6314.4</v>
      </c>
    </row>
    <row r="85" spans="1:9" ht="42.75">
      <c r="A85" s="9" t="s">
        <v>70</v>
      </c>
      <c r="B85" s="117" t="s">
        <v>284</v>
      </c>
      <c r="C85" s="13" t="s">
        <v>23</v>
      </c>
      <c r="D85" s="11" t="s">
        <v>100</v>
      </c>
      <c r="E85" s="16"/>
      <c r="F85" s="11"/>
      <c r="G85" s="86">
        <f aca="true" t="shared" si="5" ref="G85:I86">G86</f>
        <v>50</v>
      </c>
      <c r="H85" s="86">
        <f t="shared" si="5"/>
        <v>50</v>
      </c>
      <c r="I85" s="86">
        <f t="shared" si="5"/>
        <v>50</v>
      </c>
    </row>
    <row r="86" spans="1:9" ht="105">
      <c r="A86" s="13" t="s">
        <v>71</v>
      </c>
      <c r="B86" s="50" t="s">
        <v>101</v>
      </c>
      <c r="C86" s="13" t="s">
        <v>23</v>
      </c>
      <c r="D86" s="16" t="s">
        <v>100</v>
      </c>
      <c r="E86" s="11" t="s">
        <v>285</v>
      </c>
      <c r="F86" s="11"/>
      <c r="G86" s="87">
        <f t="shared" si="5"/>
        <v>50</v>
      </c>
      <c r="H86" s="87">
        <f t="shared" si="5"/>
        <v>50</v>
      </c>
      <c r="I86" s="87">
        <f t="shared" si="5"/>
        <v>50</v>
      </c>
    </row>
    <row r="87" spans="1:9" ht="45">
      <c r="A87" s="13"/>
      <c r="B87" s="18" t="s">
        <v>151</v>
      </c>
      <c r="C87" s="13" t="s">
        <v>23</v>
      </c>
      <c r="D87" s="16" t="s">
        <v>100</v>
      </c>
      <c r="E87" s="16" t="s">
        <v>285</v>
      </c>
      <c r="F87" s="11" t="s">
        <v>114</v>
      </c>
      <c r="G87" s="87">
        <v>50</v>
      </c>
      <c r="H87" s="87">
        <v>50</v>
      </c>
      <c r="I87" s="87">
        <v>50</v>
      </c>
    </row>
    <row r="88" spans="1:9" ht="15.75">
      <c r="A88" s="9" t="s">
        <v>194</v>
      </c>
      <c r="B88" s="10" t="s">
        <v>103</v>
      </c>
      <c r="C88" s="13" t="s">
        <v>23</v>
      </c>
      <c r="D88" s="11" t="s">
        <v>102</v>
      </c>
      <c r="E88" s="16"/>
      <c r="F88" s="11"/>
      <c r="G88" s="86">
        <f>G95+G93+G89</f>
        <v>6079.099999999999</v>
      </c>
      <c r="H88" s="86">
        <f>H95+H93+H89</f>
        <v>6264.4</v>
      </c>
      <c r="I88" s="86">
        <f>I95+I93+I89</f>
        <v>6264.4</v>
      </c>
    </row>
    <row r="89" spans="1:9" ht="45">
      <c r="A89" s="13" t="s">
        <v>198</v>
      </c>
      <c r="B89" s="50" t="s">
        <v>230</v>
      </c>
      <c r="C89" s="13" t="s">
        <v>23</v>
      </c>
      <c r="D89" s="11" t="s">
        <v>102</v>
      </c>
      <c r="E89" s="11" t="s">
        <v>144</v>
      </c>
      <c r="F89" s="11"/>
      <c r="G89" s="86">
        <f>G90+G91+G92</f>
        <v>5646.9</v>
      </c>
      <c r="H89" s="86">
        <f>H90+H91+H92</f>
        <v>5844.4</v>
      </c>
      <c r="I89" s="86">
        <f>I90+I91+I92</f>
        <v>5844.4</v>
      </c>
    </row>
    <row r="90" spans="1:9" ht="90">
      <c r="A90" s="9"/>
      <c r="B90" s="15" t="s">
        <v>112</v>
      </c>
      <c r="C90" s="13" t="s">
        <v>23</v>
      </c>
      <c r="D90" s="16" t="s">
        <v>102</v>
      </c>
      <c r="E90" s="16" t="s">
        <v>144</v>
      </c>
      <c r="F90" s="11" t="s">
        <v>111</v>
      </c>
      <c r="G90" s="87">
        <f>4311.7+1302.2+8</f>
        <v>5621.9</v>
      </c>
      <c r="H90" s="87">
        <v>5819.4</v>
      </c>
      <c r="I90" s="87">
        <v>5819.4</v>
      </c>
    </row>
    <row r="91" spans="1:9" ht="45">
      <c r="A91" s="9"/>
      <c r="B91" s="18" t="s">
        <v>151</v>
      </c>
      <c r="C91" s="13" t="s">
        <v>23</v>
      </c>
      <c r="D91" s="16" t="s">
        <v>102</v>
      </c>
      <c r="E91" s="16" t="s">
        <v>144</v>
      </c>
      <c r="F91" s="11" t="s">
        <v>114</v>
      </c>
      <c r="G91" s="87">
        <v>24</v>
      </c>
      <c r="H91" s="87">
        <v>25</v>
      </c>
      <c r="I91" s="87">
        <v>25</v>
      </c>
    </row>
    <row r="92" spans="1:9" ht="15.75">
      <c r="A92" s="9"/>
      <c r="B92" s="19" t="s">
        <v>117</v>
      </c>
      <c r="C92" s="13" t="s">
        <v>23</v>
      </c>
      <c r="D92" s="16" t="s">
        <v>102</v>
      </c>
      <c r="E92" s="16" t="s">
        <v>144</v>
      </c>
      <c r="F92" s="11" t="s">
        <v>116</v>
      </c>
      <c r="G92" s="87">
        <v>1</v>
      </c>
      <c r="H92" s="87">
        <v>0</v>
      </c>
      <c r="I92" s="87">
        <v>0</v>
      </c>
    </row>
    <row r="93" spans="1:9" ht="60">
      <c r="A93" s="13" t="s">
        <v>289</v>
      </c>
      <c r="B93" s="50" t="s">
        <v>202</v>
      </c>
      <c r="C93" s="13" t="s">
        <v>23</v>
      </c>
      <c r="D93" s="11" t="s">
        <v>102</v>
      </c>
      <c r="E93" s="11" t="s">
        <v>306</v>
      </c>
      <c r="F93" s="11"/>
      <c r="G93" s="86">
        <f>G94</f>
        <v>245</v>
      </c>
      <c r="H93" s="86">
        <f>H94</f>
        <v>220</v>
      </c>
      <c r="I93" s="86">
        <f>I94</f>
        <v>220</v>
      </c>
    </row>
    <row r="94" spans="1:9" ht="45">
      <c r="A94" s="13"/>
      <c r="B94" s="18" t="s">
        <v>151</v>
      </c>
      <c r="C94" s="13" t="s">
        <v>23</v>
      </c>
      <c r="D94" s="16" t="s">
        <v>102</v>
      </c>
      <c r="E94" s="16" t="s">
        <v>306</v>
      </c>
      <c r="F94" s="11" t="s">
        <v>114</v>
      </c>
      <c r="G94" s="87">
        <f>220+25</f>
        <v>245</v>
      </c>
      <c r="H94" s="87">
        <v>220</v>
      </c>
      <c r="I94" s="87">
        <v>220</v>
      </c>
    </row>
    <row r="95" spans="1:9" ht="60">
      <c r="A95" s="13" t="s">
        <v>290</v>
      </c>
      <c r="B95" s="22" t="s">
        <v>232</v>
      </c>
      <c r="C95" s="13" t="s">
        <v>23</v>
      </c>
      <c r="D95" s="11" t="s">
        <v>102</v>
      </c>
      <c r="E95" s="11" t="s">
        <v>307</v>
      </c>
      <c r="F95" s="11"/>
      <c r="G95" s="86">
        <f>G96</f>
        <v>187.2</v>
      </c>
      <c r="H95" s="86">
        <f>H96</f>
        <v>200</v>
      </c>
      <c r="I95" s="86">
        <f>I96</f>
        <v>200</v>
      </c>
    </row>
    <row r="96" spans="1:9" ht="45">
      <c r="A96" s="9"/>
      <c r="B96" s="18" t="s">
        <v>151</v>
      </c>
      <c r="C96" s="13" t="s">
        <v>23</v>
      </c>
      <c r="D96" s="16" t="s">
        <v>102</v>
      </c>
      <c r="E96" s="16" t="s">
        <v>307</v>
      </c>
      <c r="F96" s="11" t="s">
        <v>114</v>
      </c>
      <c r="G96" s="87">
        <f>200-12.8</f>
        <v>187.2</v>
      </c>
      <c r="H96" s="87">
        <v>200</v>
      </c>
      <c r="I96" s="87">
        <v>200</v>
      </c>
    </row>
    <row r="97" spans="1:9" ht="15.75">
      <c r="A97" s="9" t="s">
        <v>67</v>
      </c>
      <c r="B97" s="10" t="s">
        <v>85</v>
      </c>
      <c r="C97" s="13" t="s">
        <v>23</v>
      </c>
      <c r="D97" s="11" t="s">
        <v>40</v>
      </c>
      <c r="E97" s="27"/>
      <c r="F97" s="9"/>
      <c r="G97" s="86">
        <f>G98+G101</f>
        <v>16261.6</v>
      </c>
      <c r="H97" s="86">
        <f>H98+H101</f>
        <v>14399.9</v>
      </c>
      <c r="I97" s="86">
        <f>I98+I101</f>
        <v>14399.9</v>
      </c>
    </row>
    <row r="98" spans="1:9" ht="15.75">
      <c r="A98" s="9" t="s">
        <v>61</v>
      </c>
      <c r="B98" s="10" t="s">
        <v>60</v>
      </c>
      <c r="C98" s="13" t="s">
        <v>23</v>
      </c>
      <c r="D98" s="11" t="s">
        <v>57</v>
      </c>
      <c r="E98" s="27"/>
      <c r="F98" s="9"/>
      <c r="G98" s="86">
        <f aca="true" t="shared" si="6" ref="G98:I99">G99</f>
        <v>10000</v>
      </c>
      <c r="H98" s="86">
        <f t="shared" si="6"/>
        <v>7430</v>
      </c>
      <c r="I98" s="86">
        <f t="shared" si="6"/>
        <v>7430</v>
      </c>
    </row>
    <row r="99" spans="1:9" ht="63.75" customHeight="1">
      <c r="A99" s="13" t="s">
        <v>62</v>
      </c>
      <c r="B99" s="15" t="s">
        <v>209</v>
      </c>
      <c r="C99" s="13" t="s">
        <v>23</v>
      </c>
      <c r="D99" s="11" t="s">
        <v>57</v>
      </c>
      <c r="E99" s="11" t="s">
        <v>143</v>
      </c>
      <c r="F99" s="11"/>
      <c r="G99" s="86">
        <f t="shared" si="6"/>
        <v>10000</v>
      </c>
      <c r="H99" s="86">
        <f t="shared" si="6"/>
        <v>7430</v>
      </c>
      <c r="I99" s="86">
        <f t="shared" si="6"/>
        <v>7430</v>
      </c>
    </row>
    <row r="100" spans="1:9" ht="45">
      <c r="A100" s="9"/>
      <c r="B100" s="18" t="s">
        <v>151</v>
      </c>
      <c r="C100" s="13" t="s">
        <v>23</v>
      </c>
      <c r="D100" s="16" t="s">
        <v>57</v>
      </c>
      <c r="E100" s="16" t="s">
        <v>143</v>
      </c>
      <c r="F100" s="11" t="s">
        <v>114</v>
      </c>
      <c r="G100" s="87">
        <f>7430+2570</f>
        <v>10000</v>
      </c>
      <c r="H100" s="87">
        <v>7430</v>
      </c>
      <c r="I100" s="87">
        <v>7430</v>
      </c>
    </row>
    <row r="101" spans="1:9" ht="28.5">
      <c r="A101" s="9" t="s">
        <v>200</v>
      </c>
      <c r="B101" s="115" t="s">
        <v>216</v>
      </c>
      <c r="C101" s="13" t="s">
        <v>23</v>
      </c>
      <c r="D101" s="11" t="s">
        <v>218</v>
      </c>
      <c r="E101" s="16"/>
      <c r="F101" s="11"/>
      <c r="G101" s="86">
        <f>G102</f>
        <v>6261.6</v>
      </c>
      <c r="H101" s="86">
        <f>H102</f>
        <v>6969.9</v>
      </c>
      <c r="I101" s="86">
        <f>I102</f>
        <v>6969.9</v>
      </c>
    </row>
    <row r="102" spans="1:9" ht="60">
      <c r="A102" s="13" t="s">
        <v>217</v>
      </c>
      <c r="B102" s="22" t="s">
        <v>231</v>
      </c>
      <c r="C102" s="13" t="s">
        <v>23</v>
      </c>
      <c r="D102" s="11" t="s">
        <v>218</v>
      </c>
      <c r="E102" s="11" t="s">
        <v>145</v>
      </c>
      <c r="F102" s="11"/>
      <c r="G102" s="86">
        <f>G103+G104+G105</f>
        <v>6261.6</v>
      </c>
      <c r="H102" s="86">
        <f>H103+H104+H105</f>
        <v>6969.9</v>
      </c>
      <c r="I102" s="86">
        <f>I103+I104+I105</f>
        <v>6969.9</v>
      </c>
    </row>
    <row r="103" spans="1:9" ht="90">
      <c r="A103" s="9"/>
      <c r="B103" s="15" t="s">
        <v>112</v>
      </c>
      <c r="C103" s="13" t="s">
        <v>23</v>
      </c>
      <c r="D103" s="16" t="s">
        <v>218</v>
      </c>
      <c r="E103" s="16" t="s">
        <v>145</v>
      </c>
      <c r="F103" s="11" t="s">
        <v>111</v>
      </c>
      <c r="G103" s="87">
        <f>4767.8+1439.9+6.9</f>
        <v>6214.6</v>
      </c>
      <c r="H103" s="87">
        <v>6929.9</v>
      </c>
      <c r="I103" s="87">
        <v>6929.9</v>
      </c>
    </row>
    <row r="104" spans="1:9" ht="45">
      <c r="A104" s="9"/>
      <c r="B104" s="46" t="s">
        <v>151</v>
      </c>
      <c r="C104" s="13" t="s">
        <v>23</v>
      </c>
      <c r="D104" s="16" t="s">
        <v>218</v>
      </c>
      <c r="E104" s="16" t="s">
        <v>145</v>
      </c>
      <c r="F104" s="11" t="s">
        <v>114</v>
      </c>
      <c r="G104" s="87">
        <v>46</v>
      </c>
      <c r="H104" s="87">
        <v>40</v>
      </c>
      <c r="I104" s="87">
        <v>40</v>
      </c>
    </row>
    <row r="105" spans="1:9" ht="15.75">
      <c r="A105" s="9"/>
      <c r="B105" s="19" t="s">
        <v>117</v>
      </c>
      <c r="C105" s="13" t="s">
        <v>23</v>
      </c>
      <c r="D105" s="16" t="s">
        <v>218</v>
      </c>
      <c r="E105" s="16" t="s">
        <v>145</v>
      </c>
      <c r="F105" s="11" t="s">
        <v>116</v>
      </c>
      <c r="G105" s="87">
        <v>1</v>
      </c>
      <c r="H105" s="87">
        <v>0</v>
      </c>
      <c r="I105" s="87">
        <v>0</v>
      </c>
    </row>
    <row r="106" spans="1:9" ht="15.75">
      <c r="A106" s="9" t="s">
        <v>72</v>
      </c>
      <c r="B106" s="10" t="s">
        <v>42</v>
      </c>
      <c r="C106" s="13" t="s">
        <v>23</v>
      </c>
      <c r="D106" s="11" t="s">
        <v>43</v>
      </c>
      <c r="E106" s="16"/>
      <c r="F106" s="11"/>
      <c r="G106" s="86">
        <f>G107+G110+G113</f>
        <v>13106.399999999998</v>
      </c>
      <c r="H106" s="86">
        <f>H107+H110+H113</f>
        <v>14057.199999999999</v>
      </c>
      <c r="I106" s="86">
        <f>I107+I110+I113</f>
        <v>14699.400000000001</v>
      </c>
    </row>
    <row r="107" spans="1:9" ht="15.75">
      <c r="A107" s="9" t="s">
        <v>68</v>
      </c>
      <c r="B107" s="10" t="s">
        <v>184</v>
      </c>
      <c r="C107" s="13" t="s">
        <v>23</v>
      </c>
      <c r="D107" s="11" t="s">
        <v>183</v>
      </c>
      <c r="E107" s="16"/>
      <c r="F107" s="16"/>
      <c r="G107" s="86">
        <f aca="true" t="shared" si="7" ref="G107:I108">G108</f>
        <v>415.3</v>
      </c>
      <c r="H107" s="86">
        <f t="shared" si="7"/>
        <v>435.5</v>
      </c>
      <c r="I107" s="86">
        <f t="shared" si="7"/>
        <v>455.4</v>
      </c>
    </row>
    <row r="108" spans="1:9" ht="60">
      <c r="A108" s="13" t="s">
        <v>128</v>
      </c>
      <c r="B108" s="15" t="s">
        <v>220</v>
      </c>
      <c r="C108" s="13" t="s">
        <v>23</v>
      </c>
      <c r="D108" s="16" t="s">
        <v>183</v>
      </c>
      <c r="E108" s="11" t="s">
        <v>212</v>
      </c>
      <c r="F108" s="16"/>
      <c r="G108" s="87">
        <f t="shared" si="7"/>
        <v>415.3</v>
      </c>
      <c r="H108" s="87">
        <f t="shared" si="7"/>
        <v>435.5</v>
      </c>
      <c r="I108" s="87">
        <f t="shared" si="7"/>
        <v>455.4</v>
      </c>
    </row>
    <row r="109" spans="1:9" ht="30.75" customHeight="1">
      <c r="A109" s="13"/>
      <c r="B109" s="15" t="s">
        <v>115</v>
      </c>
      <c r="C109" s="13" t="s">
        <v>23</v>
      </c>
      <c r="D109" s="16" t="s">
        <v>183</v>
      </c>
      <c r="E109" s="16" t="s">
        <v>212</v>
      </c>
      <c r="F109" s="11" t="s">
        <v>106</v>
      </c>
      <c r="G109" s="87">
        <v>415.3</v>
      </c>
      <c r="H109" s="87">
        <v>435.5</v>
      </c>
      <c r="I109" s="87">
        <v>455.4</v>
      </c>
    </row>
    <row r="110" spans="1:9" s="73" customFormat="1" ht="15.75">
      <c r="A110" s="9" t="s">
        <v>291</v>
      </c>
      <c r="B110" s="26" t="s">
        <v>215</v>
      </c>
      <c r="C110" s="9" t="s">
        <v>23</v>
      </c>
      <c r="D110" s="11" t="s">
        <v>214</v>
      </c>
      <c r="E110" s="11"/>
      <c r="F110" s="11"/>
      <c r="G110" s="86">
        <f aca="true" t="shared" si="8" ref="G110:I111">G111</f>
        <v>902</v>
      </c>
      <c r="H110" s="86">
        <f t="shared" si="8"/>
        <v>1258.4</v>
      </c>
      <c r="I110" s="86">
        <f t="shared" si="8"/>
        <v>1315.9</v>
      </c>
    </row>
    <row r="111" spans="1:9" ht="60">
      <c r="A111" s="13" t="s">
        <v>292</v>
      </c>
      <c r="B111" s="15" t="s">
        <v>221</v>
      </c>
      <c r="C111" s="13" t="s">
        <v>23</v>
      </c>
      <c r="D111" s="16" t="s">
        <v>214</v>
      </c>
      <c r="E111" s="11" t="s">
        <v>147</v>
      </c>
      <c r="F111" s="16"/>
      <c r="G111" s="87">
        <f t="shared" si="8"/>
        <v>902</v>
      </c>
      <c r="H111" s="87">
        <f t="shared" si="8"/>
        <v>1258.4</v>
      </c>
      <c r="I111" s="87">
        <f t="shared" si="8"/>
        <v>1315.9</v>
      </c>
    </row>
    <row r="112" spans="1:9" ht="30.75" customHeight="1">
      <c r="A112" s="13"/>
      <c r="B112" s="15" t="s">
        <v>115</v>
      </c>
      <c r="C112" s="13" t="s">
        <v>23</v>
      </c>
      <c r="D112" s="16" t="s">
        <v>214</v>
      </c>
      <c r="E112" s="16" t="s">
        <v>147</v>
      </c>
      <c r="F112" s="11" t="s">
        <v>106</v>
      </c>
      <c r="G112" s="87">
        <f>1200-298</f>
        <v>902</v>
      </c>
      <c r="H112" s="87">
        <v>1258.4</v>
      </c>
      <c r="I112" s="87">
        <v>1315.9</v>
      </c>
    </row>
    <row r="113" spans="1:9" ht="15.75">
      <c r="A113" s="9" t="s">
        <v>293</v>
      </c>
      <c r="B113" s="26" t="s">
        <v>44</v>
      </c>
      <c r="C113" s="13" t="s">
        <v>23</v>
      </c>
      <c r="D113" s="11" t="s">
        <v>45</v>
      </c>
      <c r="E113" s="16"/>
      <c r="F113" s="11"/>
      <c r="G113" s="86">
        <f>G114+G116</f>
        <v>11789.099999999999</v>
      </c>
      <c r="H113" s="86">
        <f>H114+H116</f>
        <v>12363.3</v>
      </c>
      <c r="I113" s="86">
        <f>I114+I116</f>
        <v>12928.1</v>
      </c>
    </row>
    <row r="114" spans="1:9" ht="75.75" customHeight="1">
      <c r="A114" s="13" t="s">
        <v>294</v>
      </c>
      <c r="B114" s="33" t="s">
        <v>160</v>
      </c>
      <c r="C114" s="13" t="s">
        <v>23</v>
      </c>
      <c r="D114" s="16" t="s">
        <v>45</v>
      </c>
      <c r="E114" s="11" t="s">
        <v>159</v>
      </c>
      <c r="F114" s="16"/>
      <c r="G114" s="86">
        <f>G115</f>
        <v>7479.4</v>
      </c>
      <c r="H114" s="86">
        <f>H115</f>
        <v>7843.7</v>
      </c>
      <c r="I114" s="86">
        <f>I115</f>
        <v>8202.2</v>
      </c>
    </row>
    <row r="115" spans="1:9" ht="30">
      <c r="A115" s="13"/>
      <c r="B115" s="15" t="s">
        <v>115</v>
      </c>
      <c r="C115" s="13" t="s">
        <v>23</v>
      </c>
      <c r="D115" s="16" t="s">
        <v>45</v>
      </c>
      <c r="E115" s="16" t="s">
        <v>159</v>
      </c>
      <c r="F115" s="11" t="s">
        <v>106</v>
      </c>
      <c r="G115" s="87">
        <v>7479.4</v>
      </c>
      <c r="H115" s="87">
        <v>7843.7</v>
      </c>
      <c r="I115" s="87">
        <v>8202.2</v>
      </c>
    </row>
    <row r="116" spans="1:9" ht="75">
      <c r="A116" s="13" t="s">
        <v>295</v>
      </c>
      <c r="B116" s="15" t="s">
        <v>152</v>
      </c>
      <c r="C116" s="9" t="s">
        <v>23</v>
      </c>
      <c r="D116" s="11" t="s">
        <v>45</v>
      </c>
      <c r="E116" s="11" t="s">
        <v>158</v>
      </c>
      <c r="F116" s="16"/>
      <c r="G116" s="86">
        <f>G117</f>
        <v>4309.7</v>
      </c>
      <c r="H116" s="86">
        <f>H117</f>
        <v>4519.6</v>
      </c>
      <c r="I116" s="86">
        <f>I117</f>
        <v>4725.9</v>
      </c>
    </row>
    <row r="117" spans="1:9" ht="30">
      <c r="A117" s="13"/>
      <c r="B117" s="15" t="s">
        <v>115</v>
      </c>
      <c r="C117" s="13" t="s">
        <v>23</v>
      </c>
      <c r="D117" s="16" t="s">
        <v>45</v>
      </c>
      <c r="E117" s="16" t="s">
        <v>158</v>
      </c>
      <c r="F117" s="11" t="s">
        <v>106</v>
      </c>
      <c r="G117" s="87">
        <v>4309.7</v>
      </c>
      <c r="H117" s="87">
        <v>4519.6</v>
      </c>
      <c r="I117" s="87">
        <v>4725.9</v>
      </c>
    </row>
    <row r="118" spans="1:9" ht="15.75">
      <c r="A118" s="9" t="s">
        <v>77</v>
      </c>
      <c r="B118" s="26" t="s">
        <v>120</v>
      </c>
      <c r="C118" s="13" t="s">
        <v>23</v>
      </c>
      <c r="D118" s="11" t="s">
        <v>122</v>
      </c>
      <c r="E118" s="16"/>
      <c r="F118" s="16"/>
      <c r="G118" s="86">
        <f>G120</f>
        <v>400</v>
      </c>
      <c r="H118" s="86">
        <f>H120</f>
        <v>200</v>
      </c>
      <c r="I118" s="86">
        <f>I120</f>
        <v>200</v>
      </c>
    </row>
    <row r="119" spans="1:9" ht="15.75">
      <c r="A119" s="9" t="s">
        <v>73</v>
      </c>
      <c r="B119" s="26" t="s">
        <v>154</v>
      </c>
      <c r="C119" s="13" t="s">
        <v>23</v>
      </c>
      <c r="D119" s="11" t="s">
        <v>121</v>
      </c>
      <c r="E119" s="16"/>
      <c r="F119" s="16"/>
      <c r="G119" s="86">
        <f aca="true" t="shared" si="9" ref="G119:I120">G120</f>
        <v>400</v>
      </c>
      <c r="H119" s="86">
        <f t="shared" si="9"/>
        <v>200</v>
      </c>
      <c r="I119" s="86">
        <f t="shared" si="9"/>
        <v>200</v>
      </c>
    </row>
    <row r="120" spans="1:9" ht="90">
      <c r="A120" s="13" t="s">
        <v>74</v>
      </c>
      <c r="B120" s="15" t="s">
        <v>229</v>
      </c>
      <c r="C120" s="13" t="s">
        <v>23</v>
      </c>
      <c r="D120" s="16" t="s">
        <v>121</v>
      </c>
      <c r="E120" s="11" t="s">
        <v>312</v>
      </c>
      <c r="F120" s="11"/>
      <c r="G120" s="87">
        <f t="shared" si="9"/>
        <v>400</v>
      </c>
      <c r="H120" s="87">
        <f t="shared" si="9"/>
        <v>200</v>
      </c>
      <c r="I120" s="87">
        <f t="shared" si="9"/>
        <v>200</v>
      </c>
    </row>
    <row r="121" spans="1:9" ht="45">
      <c r="A121" s="13"/>
      <c r="B121" s="18" t="s">
        <v>151</v>
      </c>
      <c r="C121" s="13" t="s">
        <v>23</v>
      </c>
      <c r="D121" s="16" t="s">
        <v>121</v>
      </c>
      <c r="E121" s="16" t="s">
        <v>312</v>
      </c>
      <c r="F121" s="11" t="s">
        <v>114</v>
      </c>
      <c r="G121" s="87">
        <f>200+200</f>
        <v>400</v>
      </c>
      <c r="H121" s="87">
        <v>200</v>
      </c>
      <c r="I121" s="87">
        <v>200</v>
      </c>
    </row>
    <row r="122" spans="1:9" ht="15.75">
      <c r="A122" s="9" t="s">
        <v>296</v>
      </c>
      <c r="B122" s="26" t="s">
        <v>83</v>
      </c>
      <c r="C122" s="13" t="s">
        <v>23</v>
      </c>
      <c r="D122" s="11" t="s">
        <v>84</v>
      </c>
      <c r="E122" s="16"/>
      <c r="F122" s="11"/>
      <c r="G122" s="86">
        <f aca="true" t="shared" si="10" ref="G122:I124">G123</f>
        <v>1950</v>
      </c>
      <c r="H122" s="86">
        <f t="shared" si="10"/>
        <v>1950</v>
      </c>
      <c r="I122" s="86">
        <f t="shared" si="10"/>
        <v>1950</v>
      </c>
    </row>
    <row r="123" spans="1:9" ht="15.75">
      <c r="A123" s="9" t="s">
        <v>297</v>
      </c>
      <c r="B123" s="10" t="s">
        <v>41</v>
      </c>
      <c r="C123" s="13" t="s">
        <v>23</v>
      </c>
      <c r="D123" s="11" t="s">
        <v>82</v>
      </c>
      <c r="E123" s="34"/>
      <c r="F123" s="16"/>
      <c r="G123" s="86">
        <f t="shared" si="10"/>
        <v>1950</v>
      </c>
      <c r="H123" s="86">
        <f t="shared" si="10"/>
        <v>1950</v>
      </c>
      <c r="I123" s="86">
        <f t="shared" si="10"/>
        <v>1950</v>
      </c>
    </row>
    <row r="124" spans="1:9" ht="75">
      <c r="A124" s="13" t="s">
        <v>298</v>
      </c>
      <c r="B124" s="15" t="s">
        <v>210</v>
      </c>
      <c r="C124" s="13" t="s">
        <v>23</v>
      </c>
      <c r="D124" s="16" t="s">
        <v>82</v>
      </c>
      <c r="E124" s="11" t="s">
        <v>311</v>
      </c>
      <c r="F124" s="11"/>
      <c r="G124" s="86">
        <f t="shared" si="10"/>
        <v>1950</v>
      </c>
      <c r="H124" s="86">
        <f t="shared" si="10"/>
        <v>1950</v>
      </c>
      <c r="I124" s="86">
        <f t="shared" si="10"/>
        <v>1950</v>
      </c>
    </row>
    <row r="125" spans="1:9" ht="45">
      <c r="A125" s="9"/>
      <c r="B125" s="18" t="s">
        <v>151</v>
      </c>
      <c r="C125" s="13" t="s">
        <v>23</v>
      </c>
      <c r="D125" s="16" t="s">
        <v>82</v>
      </c>
      <c r="E125" s="16" t="s">
        <v>311</v>
      </c>
      <c r="F125" s="11" t="s">
        <v>114</v>
      </c>
      <c r="G125" s="87">
        <v>1950</v>
      </c>
      <c r="H125" s="87">
        <v>1950</v>
      </c>
      <c r="I125" s="87">
        <v>1950</v>
      </c>
    </row>
    <row r="126" spans="1:9" s="80" customFormat="1" ht="25.5" customHeight="1">
      <c r="A126" s="130"/>
      <c r="B126" s="75" t="s">
        <v>0</v>
      </c>
      <c r="C126" s="76"/>
      <c r="D126" s="77"/>
      <c r="E126" s="78"/>
      <c r="F126" s="77"/>
      <c r="G126" s="88">
        <f>G16+G30</f>
        <v>75882.4</v>
      </c>
      <c r="H126" s="88">
        <f>H16+H30</f>
        <v>67804.8</v>
      </c>
      <c r="I126" s="88">
        <f>I16+I30</f>
        <v>70881.40000000001</v>
      </c>
    </row>
    <row r="127" spans="1:9" ht="15.75">
      <c r="A127" s="60"/>
      <c r="B127" s="61"/>
      <c r="C127" s="61"/>
      <c r="D127" s="62"/>
      <c r="E127" s="63"/>
      <c r="F127" s="62"/>
      <c r="G127" s="70"/>
      <c r="H127" s="70"/>
      <c r="I127" s="70"/>
    </row>
  </sheetData>
  <sheetProtection/>
  <mergeCells count="12">
    <mergeCell ref="A10:I10"/>
    <mergeCell ref="A11:I11"/>
    <mergeCell ref="A12:I12"/>
    <mergeCell ref="A13:G13"/>
    <mergeCell ref="A14:A15"/>
    <mergeCell ref="B14:B15"/>
    <mergeCell ref="C14:C15"/>
    <mergeCell ref="G14:G15"/>
    <mergeCell ref="H14:I14"/>
    <mergeCell ref="D14:D15"/>
    <mergeCell ref="E14:E15"/>
    <mergeCell ref="F14:F15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SheetLayoutView="100" zoomScalePageLayoutView="0" workbookViewId="0" topLeftCell="A86">
      <selection activeCell="H89" sqref="H89"/>
    </sheetView>
  </sheetViews>
  <sheetFormatPr defaultColWidth="8.8984375" defaultRowHeight="15"/>
  <cols>
    <col min="1" max="1" width="6.296875" style="65" customWidth="1"/>
    <col min="2" max="2" width="41.796875" style="65" customWidth="1"/>
    <col min="3" max="3" width="7.19921875" style="66" customWidth="1"/>
    <col min="4" max="4" width="11.59765625" style="67" customWidth="1"/>
    <col min="5" max="5" width="8.796875" style="67" customWidth="1"/>
    <col min="6" max="8" width="11.796875" style="68" customWidth="1"/>
    <col min="9" max="16384" width="8.8984375" style="49" customWidth="1"/>
  </cols>
  <sheetData>
    <row r="1" spans="1:10" ht="15.75" customHeight="1">
      <c r="A1" s="51"/>
      <c r="B1" s="51"/>
      <c r="G1" s="82" t="s">
        <v>271</v>
      </c>
      <c r="H1" s="1"/>
      <c r="I1" s="82"/>
      <c r="J1" s="1"/>
    </row>
    <row r="2" spans="1:10" ht="15.75" customHeight="1">
      <c r="A2" s="51"/>
      <c r="B2" s="51"/>
      <c r="G2" s="82" t="s">
        <v>322</v>
      </c>
      <c r="H2" s="1"/>
      <c r="I2" s="82"/>
      <c r="J2" s="1"/>
    </row>
    <row r="3" spans="1:10" ht="15.75" customHeight="1">
      <c r="A3" s="51"/>
      <c r="B3" s="51"/>
      <c r="G3" s="83" t="s">
        <v>303</v>
      </c>
      <c r="H3" s="1"/>
      <c r="I3" s="83"/>
      <c r="J3" s="1"/>
    </row>
    <row r="4" spans="1:10" ht="15.75" customHeight="1">
      <c r="A4" s="51"/>
      <c r="B4" s="51"/>
      <c r="G4" s="83" t="s">
        <v>195</v>
      </c>
      <c r="H4" s="1"/>
      <c r="I4" s="83"/>
      <c r="J4" s="1"/>
    </row>
    <row r="5" spans="1:10" ht="15.75">
      <c r="A5" s="49"/>
      <c r="B5" s="49"/>
      <c r="G5" s="83" t="s">
        <v>222</v>
      </c>
      <c r="H5" s="1"/>
      <c r="I5" s="83"/>
      <c r="J5" s="1"/>
    </row>
    <row r="6" spans="1:10" ht="15.75">
      <c r="A6" s="51"/>
      <c r="B6" s="51"/>
      <c r="G6" s="114" t="s">
        <v>88</v>
      </c>
      <c r="H6" s="114"/>
      <c r="I6" s="114"/>
      <c r="J6" s="114"/>
    </row>
    <row r="7" spans="1:10" ht="15.75">
      <c r="A7" s="52"/>
      <c r="B7" s="53"/>
      <c r="G7" s="113" t="s">
        <v>387</v>
      </c>
      <c r="H7" s="51"/>
      <c r="I7" s="84"/>
      <c r="J7" s="51"/>
    </row>
    <row r="8" spans="1:8" ht="15.75">
      <c r="A8" s="52"/>
      <c r="B8" s="53"/>
      <c r="C8" s="54"/>
      <c r="D8" s="54"/>
      <c r="E8" s="54"/>
      <c r="F8" s="55"/>
      <c r="G8" s="55" t="s">
        <v>321</v>
      </c>
      <c r="H8" s="55"/>
    </row>
    <row r="9" spans="1:8" ht="15.75">
      <c r="A9" s="52"/>
      <c r="B9" s="53"/>
      <c r="C9" s="56"/>
      <c r="D9" s="56"/>
      <c r="E9" s="56"/>
      <c r="F9" s="55"/>
      <c r="G9" s="55"/>
      <c r="H9" s="55"/>
    </row>
    <row r="10" spans="1:8" s="57" customFormat="1" ht="20.25">
      <c r="A10" s="174" t="s">
        <v>178</v>
      </c>
      <c r="B10" s="174"/>
      <c r="C10" s="174"/>
      <c r="D10" s="174"/>
      <c r="E10" s="174"/>
      <c r="F10" s="174"/>
      <c r="G10" s="165"/>
      <c r="H10" s="165"/>
    </row>
    <row r="11" spans="1:8" s="57" customFormat="1" ht="20.25">
      <c r="A11" s="174" t="s">
        <v>174</v>
      </c>
      <c r="B11" s="174"/>
      <c r="C11" s="174"/>
      <c r="D11" s="174"/>
      <c r="E11" s="174"/>
      <c r="F11" s="174"/>
      <c r="G11" s="165"/>
      <c r="H11" s="165"/>
    </row>
    <row r="12" spans="1:8" s="57" customFormat="1" ht="20.25">
      <c r="A12" s="174" t="s">
        <v>227</v>
      </c>
      <c r="B12" s="174"/>
      <c r="C12" s="174"/>
      <c r="D12" s="174"/>
      <c r="E12" s="174"/>
      <c r="F12" s="174"/>
      <c r="G12" s="165"/>
      <c r="H12" s="165"/>
    </row>
    <row r="13" spans="1:8" s="57" customFormat="1" ht="20.25">
      <c r="A13" s="174" t="s">
        <v>273</v>
      </c>
      <c r="B13" s="174"/>
      <c r="C13" s="174"/>
      <c r="D13" s="174"/>
      <c r="E13" s="174"/>
      <c r="F13" s="174"/>
      <c r="G13" s="165"/>
      <c r="H13" s="165"/>
    </row>
    <row r="14" spans="1:8" s="58" customFormat="1" ht="12.75">
      <c r="A14" s="121"/>
      <c r="B14" s="121"/>
      <c r="C14" s="121"/>
      <c r="D14" s="121"/>
      <c r="E14" s="121"/>
      <c r="F14" s="121"/>
      <c r="G14" s="121"/>
      <c r="H14" s="120" t="s">
        <v>318</v>
      </c>
    </row>
    <row r="15" spans="1:8" s="58" customFormat="1" ht="24.75" customHeight="1">
      <c r="A15" s="172" t="s">
        <v>1</v>
      </c>
      <c r="B15" s="169" t="s">
        <v>2</v>
      </c>
      <c r="C15" s="169" t="s">
        <v>3</v>
      </c>
      <c r="D15" s="171" t="s">
        <v>4</v>
      </c>
      <c r="E15" s="171" t="s">
        <v>107</v>
      </c>
      <c r="F15" s="161" t="s">
        <v>274</v>
      </c>
      <c r="G15" s="163" t="s">
        <v>319</v>
      </c>
      <c r="H15" s="163"/>
    </row>
    <row r="16" spans="1:8" s="58" customFormat="1" ht="24.75" customHeight="1">
      <c r="A16" s="159"/>
      <c r="B16" s="159"/>
      <c r="C16" s="159"/>
      <c r="D16" s="159"/>
      <c r="E16" s="159"/>
      <c r="F16" s="162"/>
      <c r="G16" s="118" t="s">
        <v>275</v>
      </c>
      <c r="H16" s="118" t="s">
        <v>276</v>
      </c>
    </row>
    <row r="17" spans="1:8" ht="15.75">
      <c r="A17" s="9" t="s">
        <v>7</v>
      </c>
      <c r="B17" s="10" t="s">
        <v>8</v>
      </c>
      <c r="C17" s="11" t="s">
        <v>10</v>
      </c>
      <c r="D17" s="12"/>
      <c r="E17" s="9"/>
      <c r="F17" s="89">
        <f>F18+F21+F40+F30+F43</f>
        <v>18862.600000000002</v>
      </c>
      <c r="G17" s="89">
        <f>G18+G21+G40+G30+G43</f>
        <v>20911.699999999997</v>
      </c>
      <c r="H17" s="89">
        <f>H18+H21+H40+H30+H43</f>
        <v>23138.4</v>
      </c>
    </row>
    <row r="18" spans="1:8" ht="42.75">
      <c r="A18" s="9" t="s">
        <v>11</v>
      </c>
      <c r="B18" s="10" t="s">
        <v>46</v>
      </c>
      <c r="C18" s="11" t="s">
        <v>12</v>
      </c>
      <c r="D18" s="14"/>
      <c r="E18" s="11"/>
      <c r="F18" s="90">
        <f aca="true" t="shared" si="0" ref="F18:H19">F19</f>
        <v>1772.4</v>
      </c>
      <c r="G18" s="90">
        <f t="shared" si="0"/>
        <v>1858.4</v>
      </c>
      <c r="H18" s="90">
        <f t="shared" si="0"/>
        <v>1943.3</v>
      </c>
    </row>
    <row r="19" spans="1:8" ht="30">
      <c r="A19" s="13" t="s">
        <v>13</v>
      </c>
      <c r="B19" s="15" t="s">
        <v>14</v>
      </c>
      <c r="C19" s="16" t="s">
        <v>12</v>
      </c>
      <c r="D19" s="11" t="s">
        <v>138</v>
      </c>
      <c r="E19" s="11"/>
      <c r="F19" s="90">
        <f t="shared" si="0"/>
        <v>1772.4</v>
      </c>
      <c r="G19" s="90">
        <f t="shared" si="0"/>
        <v>1858.4</v>
      </c>
      <c r="H19" s="90">
        <f t="shared" si="0"/>
        <v>1943.3</v>
      </c>
    </row>
    <row r="20" spans="1:8" ht="62.25" customHeight="1">
      <c r="A20" s="13"/>
      <c r="B20" s="15" t="s">
        <v>112</v>
      </c>
      <c r="C20" s="16" t="s">
        <v>12</v>
      </c>
      <c r="D20" s="16" t="s">
        <v>138</v>
      </c>
      <c r="E20" s="11" t="s">
        <v>111</v>
      </c>
      <c r="F20" s="91">
        <f>Ведомственная!G20</f>
        <v>1772.4</v>
      </c>
      <c r="G20" s="91">
        <f>Ведомственная!H20</f>
        <v>1858.4</v>
      </c>
      <c r="H20" s="91">
        <f>Ведомственная!I20</f>
        <v>1943.3</v>
      </c>
    </row>
    <row r="21" spans="1:8" ht="57">
      <c r="A21" s="9" t="s">
        <v>15</v>
      </c>
      <c r="B21" s="10" t="s">
        <v>47</v>
      </c>
      <c r="C21" s="11" t="s">
        <v>16</v>
      </c>
      <c r="D21" s="11"/>
      <c r="E21" s="11"/>
      <c r="F21" s="90">
        <f>F22+F26+F28</f>
        <v>4070.5</v>
      </c>
      <c r="G21" s="90">
        <f>G22+G26+G28</f>
        <v>4196</v>
      </c>
      <c r="H21" s="90">
        <f>H22+H26+H28</f>
        <v>4361.2</v>
      </c>
    </row>
    <row r="22" spans="1:8" ht="45">
      <c r="A22" s="13" t="s">
        <v>17</v>
      </c>
      <c r="B22" s="15" t="s">
        <v>18</v>
      </c>
      <c r="C22" s="16" t="s">
        <v>16</v>
      </c>
      <c r="D22" s="11" t="s">
        <v>139</v>
      </c>
      <c r="E22" s="11"/>
      <c r="F22" s="90">
        <f>F23+F25+F24</f>
        <v>3942.5</v>
      </c>
      <c r="G22" s="90">
        <f>G23+G25+G24</f>
        <v>4068</v>
      </c>
      <c r="H22" s="90">
        <f>H23+H25+H24</f>
        <v>4233.2</v>
      </c>
    </row>
    <row r="23" spans="1:8" ht="75">
      <c r="A23" s="13"/>
      <c r="B23" s="15" t="s">
        <v>112</v>
      </c>
      <c r="C23" s="16" t="s">
        <v>16</v>
      </c>
      <c r="D23" s="16" t="s">
        <v>139</v>
      </c>
      <c r="E23" s="11" t="s">
        <v>111</v>
      </c>
      <c r="F23" s="91">
        <f>Ведомственная!G23</f>
        <v>1453.5</v>
      </c>
      <c r="G23" s="91">
        <f>Ведомственная!H23</f>
        <v>1579.6</v>
      </c>
      <c r="H23" s="91">
        <f>Ведомственная!I23</f>
        <v>1651.8</v>
      </c>
    </row>
    <row r="24" spans="1:8" ht="30">
      <c r="A24" s="13"/>
      <c r="B24" s="18" t="s">
        <v>151</v>
      </c>
      <c r="C24" s="16" t="s">
        <v>16</v>
      </c>
      <c r="D24" s="16" t="s">
        <v>139</v>
      </c>
      <c r="E24" s="11" t="s">
        <v>114</v>
      </c>
      <c r="F24" s="91">
        <f>Ведомственная!G24</f>
        <v>2487</v>
      </c>
      <c r="G24" s="91">
        <f>Ведомственная!H24</f>
        <v>2487.4</v>
      </c>
      <c r="H24" s="91">
        <f>Ведомственная!I24</f>
        <v>2580.4</v>
      </c>
    </row>
    <row r="25" spans="1:8" ht="15.75">
      <c r="A25" s="13"/>
      <c r="B25" s="15" t="s">
        <v>117</v>
      </c>
      <c r="C25" s="16" t="s">
        <v>16</v>
      </c>
      <c r="D25" s="16" t="s">
        <v>139</v>
      </c>
      <c r="E25" s="11" t="s">
        <v>116</v>
      </c>
      <c r="F25" s="91">
        <f>Ведомственная!G25</f>
        <v>2</v>
      </c>
      <c r="G25" s="91">
        <f>Ведомственная!H25</f>
        <v>1</v>
      </c>
      <c r="H25" s="91">
        <f>Ведомственная!I25</f>
        <v>1</v>
      </c>
    </row>
    <row r="26" spans="1:8" ht="60">
      <c r="A26" s="13" t="s">
        <v>123</v>
      </c>
      <c r="B26" s="15" t="s">
        <v>86</v>
      </c>
      <c r="C26" s="11" t="s">
        <v>16</v>
      </c>
      <c r="D26" s="11" t="s">
        <v>140</v>
      </c>
      <c r="E26" s="16"/>
      <c r="F26" s="90">
        <f>F27</f>
        <v>20</v>
      </c>
      <c r="G26" s="90">
        <f>G27</f>
        <v>20</v>
      </c>
      <c r="H26" s="90">
        <f>H27</f>
        <v>20</v>
      </c>
    </row>
    <row r="27" spans="1:8" ht="75">
      <c r="A27" s="13"/>
      <c r="B27" s="15" t="s">
        <v>112</v>
      </c>
      <c r="C27" s="16" t="s">
        <v>16</v>
      </c>
      <c r="D27" s="16" t="s">
        <v>140</v>
      </c>
      <c r="E27" s="11" t="s">
        <v>111</v>
      </c>
      <c r="F27" s="91">
        <f>Ведомственная!G27</f>
        <v>20</v>
      </c>
      <c r="G27" s="91">
        <f>Ведомственная!H27</f>
        <v>20</v>
      </c>
      <c r="H27" s="91">
        <f>Ведомственная!I27</f>
        <v>20</v>
      </c>
    </row>
    <row r="28" spans="1:8" ht="45">
      <c r="A28" s="13"/>
      <c r="B28" s="19" t="s">
        <v>87</v>
      </c>
      <c r="C28" s="16" t="s">
        <v>16</v>
      </c>
      <c r="D28" s="16" t="s">
        <v>150</v>
      </c>
      <c r="E28" s="11"/>
      <c r="F28" s="90">
        <f>F29</f>
        <v>108</v>
      </c>
      <c r="G28" s="90">
        <f>G29</f>
        <v>108</v>
      </c>
      <c r="H28" s="90">
        <f>H29</f>
        <v>108</v>
      </c>
    </row>
    <row r="29" spans="1:8" ht="15.75">
      <c r="A29" s="13"/>
      <c r="B29" s="19" t="s">
        <v>117</v>
      </c>
      <c r="C29" s="16" t="s">
        <v>16</v>
      </c>
      <c r="D29" s="16" t="s">
        <v>150</v>
      </c>
      <c r="E29" s="11" t="s">
        <v>116</v>
      </c>
      <c r="F29" s="91">
        <f>Ведомственная!G29</f>
        <v>108</v>
      </c>
      <c r="G29" s="91">
        <f>Ведомственная!H29</f>
        <v>108</v>
      </c>
      <c r="H29" s="91">
        <f>Ведомственная!I29</f>
        <v>108</v>
      </c>
    </row>
    <row r="30" spans="1:8" ht="57">
      <c r="A30" s="9" t="s">
        <v>130</v>
      </c>
      <c r="B30" s="10" t="s">
        <v>48</v>
      </c>
      <c r="C30" s="11" t="s">
        <v>25</v>
      </c>
      <c r="D30" s="16"/>
      <c r="E30" s="16"/>
      <c r="F30" s="90">
        <f>F33+F31+F37</f>
        <v>11889.900000000001</v>
      </c>
      <c r="G30" s="90">
        <f>G33+G31+G37</f>
        <v>12599.3</v>
      </c>
      <c r="H30" s="90">
        <f>H33+H31+H37</f>
        <v>13181</v>
      </c>
    </row>
    <row r="31" spans="1:8" ht="30">
      <c r="A31" s="13" t="s">
        <v>131</v>
      </c>
      <c r="B31" s="15" t="s">
        <v>27</v>
      </c>
      <c r="C31" s="16" t="s">
        <v>25</v>
      </c>
      <c r="D31" s="11" t="s">
        <v>141</v>
      </c>
      <c r="E31" s="16"/>
      <c r="F31" s="90">
        <f>F32</f>
        <v>1772.4</v>
      </c>
      <c r="G31" s="90">
        <f>G32</f>
        <v>1858.4</v>
      </c>
      <c r="H31" s="90">
        <f>H32</f>
        <v>1943.3</v>
      </c>
    </row>
    <row r="32" spans="1:8" ht="75">
      <c r="A32" s="13"/>
      <c r="B32" s="15" t="s">
        <v>112</v>
      </c>
      <c r="C32" s="16" t="s">
        <v>25</v>
      </c>
      <c r="D32" s="16" t="s">
        <v>141</v>
      </c>
      <c r="E32" s="11" t="s">
        <v>111</v>
      </c>
      <c r="F32" s="91">
        <f>Ведомственная!G34</f>
        <v>1772.4</v>
      </c>
      <c r="G32" s="91">
        <f>Ведомственная!H34</f>
        <v>1858.4</v>
      </c>
      <c r="H32" s="91">
        <f>Ведомственная!I34</f>
        <v>1943.3</v>
      </c>
    </row>
    <row r="33" spans="1:8" ht="30">
      <c r="A33" s="13" t="s">
        <v>132</v>
      </c>
      <c r="B33" s="22" t="s">
        <v>29</v>
      </c>
      <c r="C33" s="16" t="s">
        <v>25</v>
      </c>
      <c r="D33" s="11" t="s">
        <v>142</v>
      </c>
      <c r="E33" s="16"/>
      <c r="F33" s="90">
        <f>F34+F35+F36</f>
        <v>6405.200000000001</v>
      </c>
      <c r="G33" s="90">
        <f>G34+G35+G36</f>
        <v>6848.5</v>
      </c>
      <c r="H33" s="90">
        <f>H34+H35+H36</f>
        <v>7167.6</v>
      </c>
    </row>
    <row r="34" spans="1:8" ht="75">
      <c r="A34" s="13"/>
      <c r="B34" s="15" t="s">
        <v>112</v>
      </c>
      <c r="C34" s="16" t="s">
        <v>25</v>
      </c>
      <c r="D34" s="16" t="s">
        <v>142</v>
      </c>
      <c r="E34" s="11" t="s">
        <v>111</v>
      </c>
      <c r="F34" s="91">
        <f>Ведомственная!G36</f>
        <v>6160.200000000001</v>
      </c>
      <c r="G34" s="91">
        <v>6615.5</v>
      </c>
      <c r="H34" s="91">
        <v>6917.6</v>
      </c>
    </row>
    <row r="35" spans="1:8" ht="30">
      <c r="A35" s="13"/>
      <c r="B35" s="18" t="s">
        <v>151</v>
      </c>
      <c r="C35" s="16" t="s">
        <v>25</v>
      </c>
      <c r="D35" s="16" t="s">
        <v>142</v>
      </c>
      <c r="E35" s="11" t="s">
        <v>114</v>
      </c>
      <c r="F35" s="91">
        <f>Ведомственная!G37</f>
        <v>242</v>
      </c>
      <c r="G35" s="91">
        <f>Ведомственная!H37</f>
        <v>230</v>
      </c>
      <c r="H35" s="91">
        <f>Ведомственная!I37</f>
        <v>247</v>
      </c>
    </row>
    <row r="36" spans="1:8" ht="15.75">
      <c r="A36" s="13"/>
      <c r="B36" s="19" t="s">
        <v>117</v>
      </c>
      <c r="C36" s="16" t="s">
        <v>25</v>
      </c>
      <c r="D36" s="16" t="s">
        <v>142</v>
      </c>
      <c r="E36" s="11" t="s">
        <v>116</v>
      </c>
      <c r="F36" s="87">
        <f>Ведомственная!G38</f>
        <v>3</v>
      </c>
      <c r="G36" s="87">
        <f>Ведомственная!H38</f>
        <v>3</v>
      </c>
      <c r="H36" s="87">
        <f>Ведомственная!I38</f>
        <v>3</v>
      </c>
    </row>
    <row r="37" spans="1:8" ht="60.75" customHeight="1">
      <c r="A37" s="9" t="s">
        <v>162</v>
      </c>
      <c r="B37" s="19" t="s">
        <v>157</v>
      </c>
      <c r="C37" s="16" t="s">
        <v>25</v>
      </c>
      <c r="D37" s="11" t="s">
        <v>161</v>
      </c>
      <c r="E37" s="16"/>
      <c r="F37" s="90">
        <f>F38+F39</f>
        <v>3712.3</v>
      </c>
      <c r="G37" s="90">
        <f>G38+G39</f>
        <v>3892.3999999999996</v>
      </c>
      <c r="H37" s="90">
        <f>H38+H39</f>
        <v>4070.1</v>
      </c>
    </row>
    <row r="38" spans="1:8" ht="75">
      <c r="A38" s="13"/>
      <c r="B38" s="15" t="s">
        <v>112</v>
      </c>
      <c r="C38" s="16" t="s">
        <v>25</v>
      </c>
      <c r="D38" s="16" t="s">
        <v>161</v>
      </c>
      <c r="E38" s="11" t="s">
        <v>111</v>
      </c>
      <c r="F38" s="91">
        <f>Ведомственная!G40</f>
        <v>3473.8</v>
      </c>
      <c r="G38" s="91">
        <f>Ведомственная!H40</f>
        <v>3642.2</v>
      </c>
      <c r="H38" s="91">
        <f>Ведомственная!I40</f>
        <v>3808.5</v>
      </c>
    </row>
    <row r="39" spans="1:8" ht="30">
      <c r="A39" s="13"/>
      <c r="B39" s="18" t="s">
        <v>151</v>
      </c>
      <c r="C39" s="16" t="s">
        <v>25</v>
      </c>
      <c r="D39" s="16" t="s">
        <v>161</v>
      </c>
      <c r="E39" s="11" t="s">
        <v>114</v>
      </c>
      <c r="F39" s="91">
        <f>Ведомственная!G41</f>
        <v>238.5</v>
      </c>
      <c r="G39" s="91">
        <f>Ведомственная!H41</f>
        <v>250.2</v>
      </c>
      <c r="H39" s="91">
        <f>Ведомственная!I41</f>
        <v>261.6</v>
      </c>
    </row>
    <row r="40" spans="1:8" ht="19.5" customHeight="1">
      <c r="A40" s="9" t="s">
        <v>163</v>
      </c>
      <c r="B40" s="26" t="s">
        <v>95</v>
      </c>
      <c r="C40" s="11" t="s">
        <v>99</v>
      </c>
      <c r="D40" s="16"/>
      <c r="E40" s="11"/>
      <c r="F40" s="90">
        <f aca="true" t="shared" si="1" ref="F40:H41">F41</f>
        <v>20</v>
      </c>
      <c r="G40" s="90">
        <f t="shared" si="1"/>
        <v>20</v>
      </c>
      <c r="H40" s="90">
        <f t="shared" si="1"/>
        <v>20</v>
      </c>
    </row>
    <row r="41" spans="1:8" ht="21" customHeight="1">
      <c r="A41" s="13"/>
      <c r="B41" s="15" t="s">
        <v>96</v>
      </c>
      <c r="C41" s="16" t="s">
        <v>99</v>
      </c>
      <c r="D41" s="11" t="s">
        <v>148</v>
      </c>
      <c r="E41" s="11"/>
      <c r="F41" s="91">
        <f t="shared" si="1"/>
        <v>20</v>
      </c>
      <c r="G41" s="91">
        <f t="shared" si="1"/>
        <v>20</v>
      </c>
      <c r="H41" s="91">
        <f t="shared" si="1"/>
        <v>20</v>
      </c>
    </row>
    <row r="42" spans="1:8" ht="15.75" customHeight="1">
      <c r="A42" s="13"/>
      <c r="B42" s="15" t="s">
        <v>117</v>
      </c>
      <c r="C42" s="16" t="s">
        <v>99</v>
      </c>
      <c r="D42" s="16" t="s">
        <v>148</v>
      </c>
      <c r="E42" s="11" t="s">
        <v>116</v>
      </c>
      <c r="F42" s="91">
        <f>Ведомственная!G44</f>
        <v>20</v>
      </c>
      <c r="G42" s="91">
        <f>Ведомственная!H44</f>
        <v>20</v>
      </c>
      <c r="H42" s="91">
        <f>Ведомственная!I44</f>
        <v>20</v>
      </c>
    </row>
    <row r="43" spans="1:8" ht="15.75">
      <c r="A43" s="9" t="s">
        <v>164</v>
      </c>
      <c r="B43" s="10" t="s">
        <v>19</v>
      </c>
      <c r="C43" s="11" t="s">
        <v>80</v>
      </c>
      <c r="D43" s="16"/>
      <c r="E43" s="16"/>
      <c r="F43" s="90">
        <f>F46+F48+F44+F50</f>
        <v>1109.8</v>
      </c>
      <c r="G43" s="90">
        <f>G46+G48+G44+G50</f>
        <v>2238</v>
      </c>
      <c r="H43" s="90">
        <f>H46+H48+H44+H50</f>
        <v>3632.9</v>
      </c>
    </row>
    <row r="44" spans="1:8" ht="60">
      <c r="A44" s="13" t="s">
        <v>223</v>
      </c>
      <c r="B44" s="15" t="s">
        <v>156</v>
      </c>
      <c r="C44" s="16" t="s">
        <v>80</v>
      </c>
      <c r="D44" s="11" t="s">
        <v>237</v>
      </c>
      <c r="E44" s="16"/>
      <c r="F44" s="90">
        <f>F45</f>
        <v>8.8</v>
      </c>
      <c r="G44" s="90">
        <f>G45</f>
        <v>9.2</v>
      </c>
      <c r="H44" s="90">
        <f>H45</f>
        <v>9.6</v>
      </c>
    </row>
    <row r="45" spans="1:8" ht="30">
      <c r="A45" s="13"/>
      <c r="B45" s="18" t="s">
        <v>151</v>
      </c>
      <c r="C45" s="16" t="s">
        <v>80</v>
      </c>
      <c r="D45" s="16" t="s">
        <v>237</v>
      </c>
      <c r="E45" s="11" t="s">
        <v>114</v>
      </c>
      <c r="F45" s="91">
        <f>Ведомственная!G47</f>
        <v>8.8</v>
      </c>
      <c r="G45" s="91">
        <f>Ведомственная!H47</f>
        <v>9.2</v>
      </c>
      <c r="H45" s="91">
        <f>Ведомственная!I47</f>
        <v>9.6</v>
      </c>
    </row>
    <row r="46" spans="1:8" ht="15.75">
      <c r="A46" s="13" t="s">
        <v>224</v>
      </c>
      <c r="B46" s="15" t="s">
        <v>90</v>
      </c>
      <c r="C46" s="16" t="s">
        <v>80</v>
      </c>
      <c r="D46" s="12" t="s">
        <v>149</v>
      </c>
      <c r="E46" s="11"/>
      <c r="F46" s="90">
        <f>F47</f>
        <v>525</v>
      </c>
      <c r="G46" s="90">
        <f>G47</f>
        <v>375</v>
      </c>
      <c r="H46" s="90">
        <f>H47</f>
        <v>375</v>
      </c>
    </row>
    <row r="47" spans="1:8" ht="30">
      <c r="A47" s="13"/>
      <c r="B47" s="18" t="s">
        <v>151</v>
      </c>
      <c r="C47" s="16" t="s">
        <v>80</v>
      </c>
      <c r="D47" s="27" t="s">
        <v>149</v>
      </c>
      <c r="E47" s="11" t="s">
        <v>114</v>
      </c>
      <c r="F47" s="91">
        <f>Ведомственная!G49</f>
        <v>525</v>
      </c>
      <c r="G47" s="91">
        <f>Ведомственная!H49</f>
        <v>375</v>
      </c>
      <c r="H47" s="91">
        <f>Ведомственная!I49</f>
        <v>375</v>
      </c>
    </row>
    <row r="48" spans="1:8" ht="45">
      <c r="A48" s="13" t="s">
        <v>239</v>
      </c>
      <c r="B48" s="50" t="s">
        <v>206</v>
      </c>
      <c r="C48" s="16" t="s">
        <v>80</v>
      </c>
      <c r="D48" s="11" t="s">
        <v>304</v>
      </c>
      <c r="E48" s="11"/>
      <c r="F48" s="90">
        <f>F49</f>
        <v>576</v>
      </c>
      <c r="G48" s="90">
        <f>G49</f>
        <v>576</v>
      </c>
      <c r="H48" s="90">
        <f>H49</f>
        <v>576</v>
      </c>
    </row>
    <row r="49" spans="1:8" ht="30">
      <c r="A49" s="59"/>
      <c r="B49" s="18" t="s">
        <v>151</v>
      </c>
      <c r="C49" s="16" t="s">
        <v>80</v>
      </c>
      <c r="D49" s="16" t="s">
        <v>304</v>
      </c>
      <c r="E49" s="11" t="s">
        <v>114</v>
      </c>
      <c r="F49" s="91">
        <f>Ведомственная!G51</f>
        <v>576</v>
      </c>
      <c r="G49" s="91">
        <f>Ведомственная!H51</f>
        <v>576</v>
      </c>
      <c r="H49" s="91">
        <f>Ведомственная!I51</f>
        <v>576</v>
      </c>
    </row>
    <row r="50" spans="1:8" ht="15.75">
      <c r="A50" s="13" t="s">
        <v>300</v>
      </c>
      <c r="B50" s="18" t="s">
        <v>288</v>
      </c>
      <c r="C50" s="16" t="s">
        <v>80</v>
      </c>
      <c r="D50" s="11" t="s">
        <v>286</v>
      </c>
      <c r="E50" s="11"/>
      <c r="F50" s="90">
        <f>F51</f>
        <v>0</v>
      </c>
      <c r="G50" s="90">
        <f>G51</f>
        <v>1277.8</v>
      </c>
      <c r="H50" s="90">
        <f>H51</f>
        <v>2672.3</v>
      </c>
    </row>
    <row r="51" spans="1:8" ht="15.75">
      <c r="A51" s="59"/>
      <c r="B51" s="15" t="s">
        <v>117</v>
      </c>
      <c r="C51" s="25" t="s">
        <v>80</v>
      </c>
      <c r="D51" s="16" t="s">
        <v>286</v>
      </c>
      <c r="E51" s="11" t="s">
        <v>116</v>
      </c>
      <c r="F51" s="91">
        <f>Ведомственная!G53</f>
        <v>0</v>
      </c>
      <c r="G51" s="91">
        <f>Ведомственная!H53</f>
        <v>1277.8</v>
      </c>
      <c r="H51" s="91">
        <f>Ведомственная!I53</f>
        <v>2672.3</v>
      </c>
    </row>
    <row r="52" spans="1:8" ht="28.5" customHeight="1">
      <c r="A52" s="9" t="s">
        <v>22</v>
      </c>
      <c r="B52" s="10" t="s">
        <v>31</v>
      </c>
      <c r="C52" s="11" t="s">
        <v>32</v>
      </c>
      <c r="D52" s="16"/>
      <c r="E52" s="16"/>
      <c r="F52" s="90">
        <f>F53+F56</f>
        <v>1100</v>
      </c>
      <c r="G52" s="90">
        <f>G53+G56</f>
        <v>1100</v>
      </c>
      <c r="H52" s="90">
        <f>H53+H56</f>
        <v>1100</v>
      </c>
    </row>
    <row r="53" spans="1:8" ht="42.75">
      <c r="A53" s="9" t="s">
        <v>24</v>
      </c>
      <c r="B53" s="10" t="s">
        <v>225</v>
      </c>
      <c r="C53" s="11" t="s">
        <v>226</v>
      </c>
      <c r="D53" s="16"/>
      <c r="E53" s="16"/>
      <c r="F53" s="90">
        <f aca="true" t="shared" si="2" ref="F53:H54">F54</f>
        <v>350</v>
      </c>
      <c r="G53" s="90">
        <f t="shared" si="2"/>
        <v>350</v>
      </c>
      <c r="H53" s="90">
        <f t="shared" si="2"/>
        <v>350</v>
      </c>
    </row>
    <row r="54" spans="1:8" ht="60">
      <c r="A54" s="13" t="s">
        <v>26</v>
      </c>
      <c r="B54" s="15" t="s">
        <v>203</v>
      </c>
      <c r="C54" s="16" t="s">
        <v>226</v>
      </c>
      <c r="D54" s="11" t="s">
        <v>305</v>
      </c>
      <c r="E54" s="11"/>
      <c r="F54" s="90">
        <f t="shared" si="2"/>
        <v>350</v>
      </c>
      <c r="G54" s="90">
        <f t="shared" si="2"/>
        <v>350</v>
      </c>
      <c r="H54" s="90">
        <f t="shared" si="2"/>
        <v>350</v>
      </c>
    </row>
    <row r="55" spans="1:8" ht="30">
      <c r="A55" s="13"/>
      <c r="B55" s="18" t="s">
        <v>151</v>
      </c>
      <c r="C55" s="16" t="s">
        <v>226</v>
      </c>
      <c r="D55" s="16" t="s">
        <v>305</v>
      </c>
      <c r="E55" s="11" t="s">
        <v>114</v>
      </c>
      <c r="F55" s="91">
        <f>Ведомственная!G57</f>
        <v>350</v>
      </c>
      <c r="G55" s="91">
        <f>Ведомственная!H57</f>
        <v>350</v>
      </c>
      <c r="H55" s="91">
        <f>Ведомственная!I57</f>
        <v>350</v>
      </c>
    </row>
    <row r="56" spans="1:8" ht="28.5" customHeight="1">
      <c r="A56" s="9" t="s">
        <v>124</v>
      </c>
      <c r="B56" s="26" t="s">
        <v>50</v>
      </c>
      <c r="C56" s="11" t="s">
        <v>49</v>
      </c>
      <c r="D56" s="11"/>
      <c r="E56" s="11"/>
      <c r="F56" s="90">
        <f>F57+F63+F59+F61</f>
        <v>750</v>
      </c>
      <c r="G56" s="90">
        <f>G57+G63+G59+G61</f>
        <v>750</v>
      </c>
      <c r="H56" s="90">
        <f>H57+H63+H59+H61</f>
        <v>750</v>
      </c>
    </row>
    <row r="57" spans="1:8" ht="75">
      <c r="A57" s="13" t="s">
        <v>125</v>
      </c>
      <c r="B57" s="15" t="s">
        <v>211</v>
      </c>
      <c r="C57" s="16" t="s">
        <v>49</v>
      </c>
      <c r="D57" s="11" t="s">
        <v>313</v>
      </c>
      <c r="E57" s="11"/>
      <c r="F57" s="90">
        <f>F58</f>
        <v>150</v>
      </c>
      <c r="G57" s="90">
        <f>G58</f>
        <v>150</v>
      </c>
      <c r="H57" s="90">
        <f>H58</f>
        <v>150</v>
      </c>
    </row>
    <row r="58" spans="1:8" ht="30">
      <c r="A58" s="13"/>
      <c r="B58" s="18" t="s">
        <v>151</v>
      </c>
      <c r="C58" s="16" t="s">
        <v>49</v>
      </c>
      <c r="D58" s="25" t="s">
        <v>313</v>
      </c>
      <c r="E58" s="11" t="s">
        <v>114</v>
      </c>
      <c r="F58" s="91">
        <f>Ведомственная!G60</f>
        <v>150</v>
      </c>
      <c r="G58" s="91">
        <f>Ведомственная!H60</f>
        <v>150</v>
      </c>
      <c r="H58" s="91">
        <f>Ведомственная!I60</f>
        <v>150</v>
      </c>
    </row>
    <row r="59" spans="1:8" ht="60">
      <c r="A59" s="13" t="s">
        <v>133</v>
      </c>
      <c r="B59" s="15" t="s">
        <v>208</v>
      </c>
      <c r="C59" s="16" t="s">
        <v>49</v>
      </c>
      <c r="D59" s="11" t="s">
        <v>314</v>
      </c>
      <c r="E59" s="16"/>
      <c r="F59" s="90">
        <f>F60</f>
        <v>150</v>
      </c>
      <c r="G59" s="90">
        <f>G60</f>
        <v>150</v>
      </c>
      <c r="H59" s="90">
        <f>H60</f>
        <v>150</v>
      </c>
    </row>
    <row r="60" spans="1:8" ht="30">
      <c r="A60" s="13"/>
      <c r="B60" s="18" t="s">
        <v>151</v>
      </c>
      <c r="C60" s="16" t="s">
        <v>49</v>
      </c>
      <c r="D60" s="25" t="s">
        <v>314</v>
      </c>
      <c r="E60" s="11" t="s">
        <v>114</v>
      </c>
      <c r="F60" s="91">
        <f>Ведомственная!G62</f>
        <v>150</v>
      </c>
      <c r="G60" s="91">
        <f>Ведомственная!H62</f>
        <v>150</v>
      </c>
      <c r="H60" s="91">
        <f>Ведомственная!I62</f>
        <v>150</v>
      </c>
    </row>
    <row r="61" spans="1:8" ht="75">
      <c r="A61" s="13" t="s">
        <v>134</v>
      </c>
      <c r="B61" s="15" t="s">
        <v>233</v>
      </c>
      <c r="C61" s="16" t="s">
        <v>49</v>
      </c>
      <c r="D61" s="11" t="s">
        <v>315</v>
      </c>
      <c r="E61" s="16"/>
      <c r="F61" s="90">
        <f>F62</f>
        <v>150</v>
      </c>
      <c r="G61" s="90">
        <f>G62</f>
        <v>150</v>
      </c>
      <c r="H61" s="90">
        <f>H62</f>
        <v>150</v>
      </c>
    </row>
    <row r="62" spans="1:8" ht="30">
      <c r="A62" s="13"/>
      <c r="B62" s="18" t="s">
        <v>151</v>
      </c>
      <c r="C62" s="16" t="s">
        <v>49</v>
      </c>
      <c r="D62" s="16" t="s">
        <v>315</v>
      </c>
      <c r="E62" s="11" t="s">
        <v>114</v>
      </c>
      <c r="F62" s="91">
        <f>Ведомственная!G64</f>
        <v>150</v>
      </c>
      <c r="G62" s="91">
        <f>Ведомственная!H64</f>
        <v>150</v>
      </c>
      <c r="H62" s="91">
        <f>Ведомственная!I64</f>
        <v>150</v>
      </c>
    </row>
    <row r="63" spans="1:8" ht="60">
      <c r="A63" s="13" t="s">
        <v>135</v>
      </c>
      <c r="B63" s="22" t="s">
        <v>204</v>
      </c>
      <c r="C63" s="16" t="s">
        <v>49</v>
      </c>
      <c r="D63" s="12" t="s">
        <v>316</v>
      </c>
      <c r="E63" s="11"/>
      <c r="F63" s="90">
        <f>F64</f>
        <v>300</v>
      </c>
      <c r="G63" s="90">
        <f>G64</f>
        <v>300</v>
      </c>
      <c r="H63" s="90">
        <f>H64</f>
        <v>300</v>
      </c>
    </row>
    <row r="64" spans="1:8" ht="30">
      <c r="A64" s="13"/>
      <c r="B64" s="18" t="s">
        <v>151</v>
      </c>
      <c r="C64" s="16" t="s">
        <v>49</v>
      </c>
      <c r="D64" s="27" t="s">
        <v>316</v>
      </c>
      <c r="E64" s="11" t="s">
        <v>114</v>
      </c>
      <c r="F64" s="91">
        <f>Ведомственная!G66</f>
        <v>300</v>
      </c>
      <c r="G64" s="91">
        <f>Ведомственная!H66</f>
        <v>300</v>
      </c>
      <c r="H64" s="91">
        <f>Ведомственная!I66</f>
        <v>300</v>
      </c>
    </row>
    <row r="65" spans="1:8" ht="15.75">
      <c r="A65" s="9" t="s">
        <v>30</v>
      </c>
      <c r="B65" s="115" t="s">
        <v>279</v>
      </c>
      <c r="C65" s="11" t="s">
        <v>280</v>
      </c>
      <c r="D65" s="27"/>
      <c r="E65" s="11"/>
      <c r="F65" s="90">
        <f aca="true" t="shared" si="3" ref="F65:H67">F66</f>
        <v>0</v>
      </c>
      <c r="G65" s="90">
        <f t="shared" si="3"/>
        <v>50.5</v>
      </c>
      <c r="H65" s="90">
        <f t="shared" si="3"/>
        <v>56.8</v>
      </c>
    </row>
    <row r="66" spans="1:8" ht="15.75">
      <c r="A66" s="9" t="s">
        <v>33</v>
      </c>
      <c r="B66" s="115" t="s">
        <v>281</v>
      </c>
      <c r="C66" s="11" t="s">
        <v>282</v>
      </c>
      <c r="D66" s="27"/>
      <c r="E66" s="11"/>
      <c r="F66" s="90">
        <f t="shared" si="3"/>
        <v>0</v>
      </c>
      <c r="G66" s="90">
        <f t="shared" si="3"/>
        <v>50.5</v>
      </c>
      <c r="H66" s="90">
        <f t="shared" si="3"/>
        <v>56.8</v>
      </c>
    </row>
    <row r="67" spans="1:8" ht="45">
      <c r="A67" s="13" t="s">
        <v>35</v>
      </c>
      <c r="B67" s="18" t="s">
        <v>299</v>
      </c>
      <c r="C67" s="16" t="s">
        <v>282</v>
      </c>
      <c r="D67" s="116">
        <v>5100100100</v>
      </c>
      <c r="E67" s="11"/>
      <c r="F67" s="90">
        <f t="shared" si="3"/>
        <v>0</v>
      </c>
      <c r="G67" s="90">
        <f t="shared" si="3"/>
        <v>50.5</v>
      </c>
      <c r="H67" s="90">
        <f t="shared" si="3"/>
        <v>56.8</v>
      </c>
    </row>
    <row r="68" spans="1:8" ht="30">
      <c r="A68" s="13"/>
      <c r="B68" s="18" t="s">
        <v>151</v>
      </c>
      <c r="C68" s="16" t="s">
        <v>282</v>
      </c>
      <c r="D68" s="116">
        <v>5100100100</v>
      </c>
      <c r="E68" s="11" t="s">
        <v>114</v>
      </c>
      <c r="F68" s="91">
        <f>Ведомственная!G70</f>
        <v>0</v>
      </c>
      <c r="G68" s="91">
        <f>Ведомственная!H70</f>
        <v>50.5</v>
      </c>
      <c r="H68" s="91">
        <f>Ведомственная!I70</f>
        <v>56.8</v>
      </c>
    </row>
    <row r="69" spans="1:8" ht="15.75">
      <c r="A69" s="9" t="s">
        <v>36</v>
      </c>
      <c r="B69" s="10" t="s">
        <v>56</v>
      </c>
      <c r="C69" s="11" t="s">
        <v>55</v>
      </c>
      <c r="D69" s="16"/>
      <c r="E69" s="16"/>
      <c r="F69" s="90">
        <f aca="true" t="shared" si="4" ref="F69:H70">F70</f>
        <v>17822.7</v>
      </c>
      <c r="G69" s="90">
        <f t="shared" si="4"/>
        <v>8980</v>
      </c>
      <c r="H69" s="90">
        <f t="shared" si="4"/>
        <v>9200</v>
      </c>
    </row>
    <row r="70" spans="1:8" ht="15.75">
      <c r="A70" s="9" t="s">
        <v>37</v>
      </c>
      <c r="B70" s="26" t="s">
        <v>65</v>
      </c>
      <c r="C70" s="11" t="s">
        <v>66</v>
      </c>
      <c r="D70" s="16"/>
      <c r="E70" s="16"/>
      <c r="F70" s="90">
        <f t="shared" si="4"/>
        <v>17822.7</v>
      </c>
      <c r="G70" s="90">
        <f t="shared" si="4"/>
        <v>8980</v>
      </c>
      <c r="H70" s="90">
        <f t="shared" si="4"/>
        <v>9200</v>
      </c>
    </row>
    <row r="71" spans="1:8" ht="28.5">
      <c r="A71" s="13"/>
      <c r="B71" s="26" t="s">
        <v>93</v>
      </c>
      <c r="C71" s="16" t="s">
        <v>66</v>
      </c>
      <c r="D71" s="11"/>
      <c r="E71" s="16"/>
      <c r="F71" s="90">
        <f>F72+F74+F76</f>
        <v>17822.7</v>
      </c>
      <c r="G71" s="90">
        <f>G72+G74+G76</f>
        <v>8980</v>
      </c>
      <c r="H71" s="90">
        <f>H72+H74+H76</f>
        <v>9200</v>
      </c>
    </row>
    <row r="72" spans="1:8" ht="30">
      <c r="A72" s="13" t="s">
        <v>81</v>
      </c>
      <c r="B72" s="15" t="s">
        <v>201</v>
      </c>
      <c r="C72" s="16" t="s">
        <v>66</v>
      </c>
      <c r="D72" s="11" t="s">
        <v>308</v>
      </c>
      <c r="E72" s="16"/>
      <c r="F72" s="90">
        <f>F73</f>
        <v>10670</v>
      </c>
      <c r="G72" s="90">
        <f>G73</f>
        <v>8980</v>
      </c>
      <c r="H72" s="90">
        <f>H73</f>
        <v>9200</v>
      </c>
    </row>
    <row r="73" spans="1:8" ht="30">
      <c r="A73" s="13"/>
      <c r="B73" s="18" t="s">
        <v>151</v>
      </c>
      <c r="C73" s="16" t="s">
        <v>66</v>
      </c>
      <c r="D73" s="16" t="s">
        <v>308</v>
      </c>
      <c r="E73" s="11" t="s">
        <v>114</v>
      </c>
      <c r="F73" s="91">
        <f>Ведомственная!G75</f>
        <v>10670</v>
      </c>
      <c r="G73" s="91">
        <f>Ведомственная!H75</f>
        <v>8980</v>
      </c>
      <c r="H73" s="91">
        <f>Ведомственная!I75</f>
        <v>9200</v>
      </c>
    </row>
    <row r="74" spans="1:8" ht="45">
      <c r="A74" s="13" t="s">
        <v>242</v>
      </c>
      <c r="B74" s="119" t="s">
        <v>309</v>
      </c>
      <c r="C74" s="25" t="s">
        <v>66</v>
      </c>
      <c r="D74" s="11" t="s">
        <v>277</v>
      </c>
      <c r="E74" s="11"/>
      <c r="F74" s="86">
        <f>F75</f>
        <v>4577.6</v>
      </c>
      <c r="G74" s="86">
        <f>G75</f>
        <v>0</v>
      </c>
      <c r="H74" s="86">
        <f>H75</f>
        <v>0</v>
      </c>
    </row>
    <row r="75" spans="1:8" ht="30">
      <c r="A75" s="13"/>
      <c r="B75" s="18" t="s">
        <v>151</v>
      </c>
      <c r="C75" s="25" t="s">
        <v>66</v>
      </c>
      <c r="D75" s="16" t="s">
        <v>277</v>
      </c>
      <c r="E75" s="23" t="s">
        <v>114</v>
      </c>
      <c r="F75" s="87">
        <f>Ведомственная!G77</f>
        <v>4577.6</v>
      </c>
      <c r="G75" s="87">
        <f>Ведомственная!H77</f>
        <v>0</v>
      </c>
      <c r="H75" s="87">
        <f>Ведомственная!I77</f>
        <v>0</v>
      </c>
    </row>
    <row r="76" spans="1:8" ht="45">
      <c r="A76" s="13" t="s">
        <v>243</v>
      </c>
      <c r="B76" s="50" t="s">
        <v>310</v>
      </c>
      <c r="C76" s="25" t="s">
        <v>66</v>
      </c>
      <c r="D76" s="11" t="s">
        <v>278</v>
      </c>
      <c r="E76" s="11"/>
      <c r="F76" s="86">
        <f>F77</f>
        <v>2575.1</v>
      </c>
      <c r="G76" s="86">
        <f>G77</f>
        <v>0</v>
      </c>
      <c r="H76" s="86">
        <f>H77</f>
        <v>0</v>
      </c>
    </row>
    <row r="77" spans="1:8" ht="30">
      <c r="A77" s="95"/>
      <c r="B77" s="18" t="s">
        <v>151</v>
      </c>
      <c r="C77" s="25" t="s">
        <v>66</v>
      </c>
      <c r="D77" s="16" t="s">
        <v>278</v>
      </c>
      <c r="E77" s="23" t="s">
        <v>114</v>
      </c>
      <c r="F77" s="87">
        <f>Ведомственная!G79</f>
        <v>2575.1</v>
      </c>
      <c r="G77" s="87">
        <f>Ведомственная!H79</f>
        <v>0</v>
      </c>
      <c r="H77" s="87">
        <f>Ведомственная!I79</f>
        <v>0</v>
      </c>
    </row>
    <row r="78" spans="1:8" ht="15.75">
      <c r="A78" s="9" t="s">
        <v>38</v>
      </c>
      <c r="B78" s="26" t="s">
        <v>79</v>
      </c>
      <c r="C78" s="11" t="s">
        <v>75</v>
      </c>
      <c r="D78" s="16"/>
      <c r="E78" s="16"/>
      <c r="F78" s="90">
        <f>F79</f>
        <v>250</v>
      </c>
      <c r="G78" s="90">
        <f aca="true" t="shared" si="5" ref="G78:H80">G79</f>
        <v>250</v>
      </c>
      <c r="H78" s="90">
        <f t="shared" si="5"/>
        <v>250</v>
      </c>
    </row>
    <row r="79" spans="1:8" ht="28.5">
      <c r="A79" s="9" t="s">
        <v>39</v>
      </c>
      <c r="B79" s="26" t="s">
        <v>78</v>
      </c>
      <c r="C79" s="11" t="s">
        <v>76</v>
      </c>
      <c r="D79" s="16"/>
      <c r="E79" s="16"/>
      <c r="F79" s="90">
        <f>F80</f>
        <v>250</v>
      </c>
      <c r="G79" s="90">
        <f t="shared" si="5"/>
        <v>250</v>
      </c>
      <c r="H79" s="90">
        <f t="shared" si="5"/>
        <v>250</v>
      </c>
    </row>
    <row r="80" spans="1:8" ht="45">
      <c r="A80" s="13" t="s">
        <v>91</v>
      </c>
      <c r="B80" s="15" t="s">
        <v>207</v>
      </c>
      <c r="C80" s="16" t="s">
        <v>76</v>
      </c>
      <c r="D80" s="11" t="s">
        <v>146</v>
      </c>
      <c r="E80" s="16"/>
      <c r="F80" s="91">
        <f>F81</f>
        <v>250</v>
      </c>
      <c r="G80" s="91">
        <f t="shared" si="5"/>
        <v>250</v>
      </c>
      <c r="H80" s="91">
        <f t="shared" si="5"/>
        <v>250</v>
      </c>
    </row>
    <row r="81" spans="1:8" ht="30">
      <c r="A81" s="9"/>
      <c r="B81" s="18" t="s">
        <v>151</v>
      </c>
      <c r="C81" s="16" t="s">
        <v>76</v>
      </c>
      <c r="D81" s="16" t="s">
        <v>146</v>
      </c>
      <c r="E81" s="11" t="s">
        <v>114</v>
      </c>
      <c r="F81" s="91">
        <f>Ведомственная!G82</f>
        <v>250</v>
      </c>
      <c r="G81" s="91">
        <f>Ведомственная!H82</f>
        <v>250</v>
      </c>
      <c r="H81" s="91">
        <f>Ведомственная!I82</f>
        <v>250</v>
      </c>
    </row>
    <row r="82" spans="1:8" ht="15.75">
      <c r="A82" s="9" t="s">
        <v>58</v>
      </c>
      <c r="B82" s="10" t="s">
        <v>63</v>
      </c>
      <c r="C82" s="11" t="s">
        <v>64</v>
      </c>
      <c r="D82" s="16"/>
      <c r="E82" s="11"/>
      <c r="F82" s="90">
        <f>F86+F83</f>
        <v>6129.099999999999</v>
      </c>
      <c r="G82" s="90">
        <f>G86+G83</f>
        <v>5962.5</v>
      </c>
      <c r="H82" s="90">
        <f>H86+H83</f>
        <v>5962.5</v>
      </c>
    </row>
    <row r="83" spans="1:8" ht="28.5">
      <c r="A83" s="9" t="s">
        <v>59</v>
      </c>
      <c r="B83" s="117" t="s">
        <v>284</v>
      </c>
      <c r="C83" s="11" t="s">
        <v>100</v>
      </c>
      <c r="D83" s="16"/>
      <c r="E83" s="11"/>
      <c r="F83" s="90">
        <f aca="true" t="shared" si="6" ref="F83:H84">F84</f>
        <v>50</v>
      </c>
      <c r="G83" s="90">
        <f t="shared" si="6"/>
        <v>50</v>
      </c>
      <c r="H83" s="90">
        <f t="shared" si="6"/>
        <v>50</v>
      </c>
    </row>
    <row r="84" spans="1:8" ht="75">
      <c r="A84" s="13" t="s">
        <v>127</v>
      </c>
      <c r="B84" s="50" t="s">
        <v>101</v>
      </c>
      <c r="C84" s="16" t="s">
        <v>100</v>
      </c>
      <c r="D84" s="11" t="s">
        <v>285</v>
      </c>
      <c r="E84" s="11"/>
      <c r="F84" s="91">
        <f t="shared" si="6"/>
        <v>50</v>
      </c>
      <c r="G84" s="91">
        <f t="shared" si="6"/>
        <v>50</v>
      </c>
      <c r="H84" s="91">
        <f t="shared" si="6"/>
        <v>50</v>
      </c>
    </row>
    <row r="85" spans="1:8" ht="30">
      <c r="A85" s="9"/>
      <c r="B85" s="18" t="s">
        <v>151</v>
      </c>
      <c r="C85" s="16" t="s">
        <v>100</v>
      </c>
      <c r="D85" s="16" t="s">
        <v>285</v>
      </c>
      <c r="E85" s="11" t="s">
        <v>114</v>
      </c>
      <c r="F85" s="91">
        <f>Ведомственная!G87</f>
        <v>50</v>
      </c>
      <c r="G85" s="91">
        <f>Ведомственная!H87</f>
        <v>50</v>
      </c>
      <c r="H85" s="91">
        <f>Ведомственная!I87</f>
        <v>50</v>
      </c>
    </row>
    <row r="86" spans="1:8" ht="15.75">
      <c r="A86" s="9" t="s">
        <v>199</v>
      </c>
      <c r="B86" s="10" t="s">
        <v>103</v>
      </c>
      <c r="C86" s="11" t="s">
        <v>102</v>
      </c>
      <c r="D86" s="16"/>
      <c r="E86" s="11"/>
      <c r="F86" s="90">
        <f>F93+F91+F87</f>
        <v>6079.099999999999</v>
      </c>
      <c r="G86" s="90">
        <f>G93+G91+G87</f>
        <v>5912.5</v>
      </c>
      <c r="H86" s="90">
        <f>H93+H91+H87</f>
        <v>5912.5</v>
      </c>
    </row>
    <row r="87" spans="1:8" ht="30">
      <c r="A87" s="13" t="s">
        <v>219</v>
      </c>
      <c r="B87" s="29" t="s">
        <v>230</v>
      </c>
      <c r="C87" s="16" t="s">
        <v>102</v>
      </c>
      <c r="D87" s="11" t="s">
        <v>144</v>
      </c>
      <c r="E87" s="11"/>
      <c r="F87" s="90">
        <f>F88+F89+F90</f>
        <v>5646.9</v>
      </c>
      <c r="G87" s="90">
        <f>G88+G89+G90</f>
        <v>5492.5</v>
      </c>
      <c r="H87" s="90">
        <f>H88+H89+H90</f>
        <v>5492.5</v>
      </c>
    </row>
    <row r="88" spans="1:8" ht="75">
      <c r="A88" s="9"/>
      <c r="B88" s="15" t="s">
        <v>112</v>
      </c>
      <c r="C88" s="16" t="s">
        <v>102</v>
      </c>
      <c r="D88" s="16" t="s">
        <v>144</v>
      </c>
      <c r="E88" s="11" t="s">
        <v>111</v>
      </c>
      <c r="F88" s="91">
        <f>Ведомственная!G90</f>
        <v>5621.9</v>
      </c>
      <c r="G88" s="91">
        <v>5467.5</v>
      </c>
      <c r="H88" s="91">
        <v>5467.5</v>
      </c>
    </row>
    <row r="89" spans="1:8" ht="30">
      <c r="A89" s="9"/>
      <c r="B89" s="18" t="s">
        <v>151</v>
      </c>
      <c r="C89" s="16" t="s">
        <v>102</v>
      </c>
      <c r="D89" s="16" t="s">
        <v>144</v>
      </c>
      <c r="E89" s="11" t="s">
        <v>114</v>
      </c>
      <c r="F89" s="91">
        <f>Ведомственная!G91</f>
        <v>24</v>
      </c>
      <c r="G89" s="91">
        <f>Ведомственная!H91</f>
        <v>25</v>
      </c>
      <c r="H89" s="91">
        <f>Ведомственная!I91</f>
        <v>25</v>
      </c>
    </row>
    <row r="90" spans="1:8" ht="15.75">
      <c r="A90" s="9"/>
      <c r="B90" s="19" t="s">
        <v>117</v>
      </c>
      <c r="C90" s="16" t="s">
        <v>102</v>
      </c>
      <c r="D90" s="16" t="s">
        <v>144</v>
      </c>
      <c r="E90" s="11" t="s">
        <v>116</v>
      </c>
      <c r="F90" s="91">
        <f>Ведомственная!G92</f>
        <v>1</v>
      </c>
      <c r="G90" s="91">
        <f>Ведомственная!H92</f>
        <v>0</v>
      </c>
      <c r="H90" s="91">
        <f>Ведомственная!I92</f>
        <v>0</v>
      </c>
    </row>
    <row r="91" spans="1:8" ht="45">
      <c r="A91" s="13" t="s">
        <v>301</v>
      </c>
      <c r="B91" s="72" t="s">
        <v>202</v>
      </c>
      <c r="C91" s="16" t="s">
        <v>102</v>
      </c>
      <c r="D91" s="11" t="s">
        <v>306</v>
      </c>
      <c r="E91" s="11"/>
      <c r="F91" s="90">
        <f>F92</f>
        <v>245</v>
      </c>
      <c r="G91" s="90">
        <f>G92</f>
        <v>220</v>
      </c>
      <c r="H91" s="90">
        <f>H92</f>
        <v>220</v>
      </c>
    </row>
    <row r="92" spans="1:8" ht="30">
      <c r="A92" s="9"/>
      <c r="B92" s="18" t="s">
        <v>151</v>
      </c>
      <c r="C92" s="16" t="s">
        <v>102</v>
      </c>
      <c r="D92" s="16" t="s">
        <v>306</v>
      </c>
      <c r="E92" s="11" t="s">
        <v>114</v>
      </c>
      <c r="F92" s="91">
        <f>Ведомственная!G93</f>
        <v>245</v>
      </c>
      <c r="G92" s="91">
        <f>Ведомственная!H93</f>
        <v>220</v>
      </c>
      <c r="H92" s="91">
        <f>Ведомственная!I93</f>
        <v>220</v>
      </c>
    </row>
    <row r="93" spans="1:8" ht="45">
      <c r="A93" s="13" t="s">
        <v>302</v>
      </c>
      <c r="B93" s="22" t="s">
        <v>232</v>
      </c>
      <c r="C93" s="16" t="s">
        <v>102</v>
      </c>
      <c r="D93" s="11" t="s">
        <v>307</v>
      </c>
      <c r="E93" s="11"/>
      <c r="F93" s="90">
        <f>F94</f>
        <v>187.2</v>
      </c>
      <c r="G93" s="90">
        <f>G94</f>
        <v>200</v>
      </c>
      <c r="H93" s="90">
        <f>H94</f>
        <v>200</v>
      </c>
    </row>
    <row r="94" spans="1:8" ht="30">
      <c r="A94" s="13"/>
      <c r="B94" s="18" t="s">
        <v>151</v>
      </c>
      <c r="C94" s="16" t="s">
        <v>102</v>
      </c>
      <c r="D94" s="16" t="s">
        <v>307</v>
      </c>
      <c r="E94" s="11" t="s">
        <v>114</v>
      </c>
      <c r="F94" s="91">
        <f>Ведомственная!G95</f>
        <v>187.2</v>
      </c>
      <c r="G94" s="91">
        <f>Ведомственная!H95</f>
        <v>200</v>
      </c>
      <c r="H94" s="91">
        <f>Ведомственная!I95</f>
        <v>200</v>
      </c>
    </row>
    <row r="95" spans="1:8" ht="15.75">
      <c r="A95" s="9" t="s">
        <v>69</v>
      </c>
      <c r="B95" s="10" t="s">
        <v>85</v>
      </c>
      <c r="C95" s="11" t="s">
        <v>40</v>
      </c>
      <c r="D95" s="27"/>
      <c r="E95" s="9"/>
      <c r="F95" s="90">
        <f>F96+F100</f>
        <v>16261.6</v>
      </c>
      <c r="G95" s="90">
        <f>G96+G100</f>
        <v>13926.3</v>
      </c>
      <c r="H95" s="90">
        <f>H96+H100</f>
        <v>13926.3</v>
      </c>
    </row>
    <row r="96" spans="1:8" ht="15.75">
      <c r="A96" s="9" t="s">
        <v>70</v>
      </c>
      <c r="B96" s="10" t="s">
        <v>60</v>
      </c>
      <c r="C96" s="11" t="s">
        <v>57</v>
      </c>
      <c r="D96" s="27"/>
      <c r="E96" s="9"/>
      <c r="F96" s="90">
        <f aca="true" t="shared" si="7" ref="F96:H97">F97</f>
        <v>10000</v>
      </c>
      <c r="G96" s="90">
        <f t="shared" si="7"/>
        <v>7430</v>
      </c>
      <c r="H96" s="90">
        <f t="shared" si="7"/>
        <v>7430</v>
      </c>
    </row>
    <row r="97" spans="1:8" ht="45">
      <c r="A97" s="13" t="s">
        <v>71</v>
      </c>
      <c r="B97" s="15" t="s">
        <v>209</v>
      </c>
      <c r="C97" s="16" t="s">
        <v>57</v>
      </c>
      <c r="D97" s="11" t="s">
        <v>143</v>
      </c>
      <c r="E97" s="11"/>
      <c r="F97" s="90">
        <f t="shared" si="7"/>
        <v>10000</v>
      </c>
      <c r="G97" s="90">
        <f t="shared" si="7"/>
        <v>7430</v>
      </c>
      <c r="H97" s="90">
        <f t="shared" si="7"/>
        <v>7430</v>
      </c>
    </row>
    <row r="98" spans="1:8" ht="30">
      <c r="A98" s="13"/>
      <c r="B98" s="18" t="s">
        <v>151</v>
      </c>
      <c r="C98" s="16" t="s">
        <v>57</v>
      </c>
      <c r="D98" s="16" t="s">
        <v>143</v>
      </c>
      <c r="E98" s="11" t="s">
        <v>114</v>
      </c>
      <c r="F98" s="91">
        <f>Ведомственная!G99</f>
        <v>10000</v>
      </c>
      <c r="G98" s="91">
        <f>Ведомственная!H99</f>
        <v>7430</v>
      </c>
      <c r="H98" s="91">
        <f>Ведомственная!I99</f>
        <v>7430</v>
      </c>
    </row>
    <row r="99" spans="1:8" ht="28.5">
      <c r="A99" s="9" t="s">
        <v>194</v>
      </c>
      <c r="B99" s="74" t="s">
        <v>216</v>
      </c>
      <c r="C99" s="11" t="s">
        <v>218</v>
      </c>
      <c r="D99" s="16"/>
      <c r="E99" s="11"/>
      <c r="F99" s="90">
        <f>F100</f>
        <v>6261.6</v>
      </c>
      <c r="G99" s="90">
        <f>G100</f>
        <v>6496.3</v>
      </c>
      <c r="H99" s="90">
        <f>H100</f>
        <v>6496.3</v>
      </c>
    </row>
    <row r="100" spans="1:8" ht="45">
      <c r="A100" s="13" t="s">
        <v>198</v>
      </c>
      <c r="B100" s="28" t="s">
        <v>231</v>
      </c>
      <c r="C100" s="16" t="s">
        <v>218</v>
      </c>
      <c r="D100" s="11" t="s">
        <v>145</v>
      </c>
      <c r="E100" s="11"/>
      <c r="F100" s="90">
        <f>F101+F102+F103</f>
        <v>6261.6</v>
      </c>
      <c r="G100" s="90">
        <f>G101+G102+G103</f>
        <v>6496.3</v>
      </c>
      <c r="H100" s="90">
        <f>H101+H102+H103</f>
        <v>6496.3</v>
      </c>
    </row>
    <row r="101" spans="1:8" ht="75">
      <c r="A101" s="13"/>
      <c r="B101" s="15" t="s">
        <v>112</v>
      </c>
      <c r="C101" s="16" t="s">
        <v>218</v>
      </c>
      <c r="D101" s="16" t="s">
        <v>145</v>
      </c>
      <c r="E101" s="11" t="s">
        <v>111</v>
      </c>
      <c r="F101" s="91">
        <f>Ведомственная!G103</f>
        <v>6214.6</v>
      </c>
      <c r="G101" s="91">
        <v>6456.3</v>
      </c>
      <c r="H101" s="91">
        <v>6456.3</v>
      </c>
    </row>
    <row r="102" spans="1:8" ht="30">
      <c r="A102" s="13"/>
      <c r="B102" s="18" t="s">
        <v>151</v>
      </c>
      <c r="C102" s="16" t="s">
        <v>218</v>
      </c>
      <c r="D102" s="16" t="s">
        <v>145</v>
      </c>
      <c r="E102" s="11" t="s">
        <v>114</v>
      </c>
      <c r="F102" s="91">
        <f>Ведомственная!G104</f>
        <v>46</v>
      </c>
      <c r="G102" s="91">
        <f>Ведомственная!H104</f>
        <v>40</v>
      </c>
      <c r="H102" s="91">
        <f>Ведомственная!I104</f>
        <v>40</v>
      </c>
    </row>
    <row r="103" spans="1:8" ht="15.75">
      <c r="A103" s="13"/>
      <c r="B103" s="19" t="s">
        <v>117</v>
      </c>
      <c r="C103" s="16" t="s">
        <v>218</v>
      </c>
      <c r="D103" s="16" t="s">
        <v>145</v>
      </c>
      <c r="E103" s="11" t="s">
        <v>116</v>
      </c>
      <c r="F103" s="91">
        <f>Ведомственная!G105</f>
        <v>1</v>
      </c>
      <c r="G103" s="91">
        <f>Ведомственная!H105</f>
        <v>0</v>
      </c>
      <c r="H103" s="91">
        <f>Ведомственная!I105</f>
        <v>0</v>
      </c>
    </row>
    <row r="104" spans="1:8" ht="15.75">
      <c r="A104" s="9" t="s">
        <v>67</v>
      </c>
      <c r="B104" s="10" t="s">
        <v>42</v>
      </c>
      <c r="C104" s="11" t="s">
        <v>43</v>
      </c>
      <c r="D104" s="16"/>
      <c r="E104" s="11"/>
      <c r="F104" s="90">
        <f>F111+F105+F108</f>
        <v>13106.399999999998</v>
      </c>
      <c r="G104" s="90">
        <f>G111+G105+G108</f>
        <v>14057.199999999999</v>
      </c>
      <c r="H104" s="90">
        <f>H111+H105+H108</f>
        <v>14699.4</v>
      </c>
    </row>
    <row r="105" spans="1:8" ht="15.75">
      <c r="A105" s="9" t="s">
        <v>61</v>
      </c>
      <c r="B105" s="10" t="s">
        <v>184</v>
      </c>
      <c r="C105" s="11" t="s">
        <v>183</v>
      </c>
      <c r="D105" s="16"/>
      <c r="E105" s="16"/>
      <c r="F105" s="90">
        <f aca="true" t="shared" si="8" ref="F105:H106">F106</f>
        <v>415.3</v>
      </c>
      <c r="G105" s="90">
        <f t="shared" si="8"/>
        <v>435.5</v>
      </c>
      <c r="H105" s="90">
        <f t="shared" si="8"/>
        <v>455.4</v>
      </c>
    </row>
    <row r="106" spans="1:8" ht="45">
      <c r="A106" s="13" t="s">
        <v>62</v>
      </c>
      <c r="B106" s="15" t="s">
        <v>220</v>
      </c>
      <c r="C106" s="16" t="s">
        <v>183</v>
      </c>
      <c r="D106" s="11" t="s">
        <v>212</v>
      </c>
      <c r="E106" s="16"/>
      <c r="F106" s="90">
        <f t="shared" si="8"/>
        <v>415.3</v>
      </c>
      <c r="G106" s="90">
        <f t="shared" si="8"/>
        <v>435.5</v>
      </c>
      <c r="H106" s="90">
        <f t="shared" si="8"/>
        <v>455.4</v>
      </c>
    </row>
    <row r="107" spans="1:8" ht="15.75">
      <c r="A107" s="13"/>
      <c r="B107" s="15" t="s">
        <v>115</v>
      </c>
      <c r="C107" s="16" t="s">
        <v>183</v>
      </c>
      <c r="D107" s="16" t="s">
        <v>212</v>
      </c>
      <c r="E107" s="11" t="s">
        <v>106</v>
      </c>
      <c r="F107" s="91">
        <f>Ведомственная!G108</f>
        <v>415.3</v>
      </c>
      <c r="G107" s="91">
        <f>Ведомственная!H108</f>
        <v>435.5</v>
      </c>
      <c r="H107" s="91">
        <f>Ведомственная!I108</f>
        <v>455.4</v>
      </c>
    </row>
    <row r="108" spans="1:8" s="73" customFormat="1" ht="15.75">
      <c r="A108" s="9" t="s">
        <v>200</v>
      </c>
      <c r="B108" s="26" t="s">
        <v>215</v>
      </c>
      <c r="C108" s="11" t="s">
        <v>214</v>
      </c>
      <c r="D108" s="11"/>
      <c r="E108" s="11"/>
      <c r="F108" s="90">
        <f aca="true" t="shared" si="9" ref="F108:H109">F109</f>
        <v>902</v>
      </c>
      <c r="G108" s="90">
        <f t="shared" si="9"/>
        <v>1258.4</v>
      </c>
      <c r="H108" s="90">
        <f t="shared" si="9"/>
        <v>1315.9</v>
      </c>
    </row>
    <row r="109" spans="1:8" ht="45">
      <c r="A109" s="13" t="s">
        <v>217</v>
      </c>
      <c r="B109" s="15" t="s">
        <v>221</v>
      </c>
      <c r="C109" s="16" t="s">
        <v>214</v>
      </c>
      <c r="D109" s="11" t="s">
        <v>147</v>
      </c>
      <c r="E109" s="11"/>
      <c r="F109" s="90">
        <f t="shared" si="9"/>
        <v>902</v>
      </c>
      <c r="G109" s="90">
        <f t="shared" si="9"/>
        <v>1258.4</v>
      </c>
      <c r="H109" s="90">
        <f t="shared" si="9"/>
        <v>1315.9</v>
      </c>
    </row>
    <row r="110" spans="1:8" ht="15.75">
      <c r="A110" s="13"/>
      <c r="B110" s="15" t="s">
        <v>115</v>
      </c>
      <c r="C110" s="16" t="s">
        <v>214</v>
      </c>
      <c r="D110" s="16" t="s">
        <v>147</v>
      </c>
      <c r="E110" s="11" t="s">
        <v>106</v>
      </c>
      <c r="F110" s="91">
        <f>Ведомственная!G111</f>
        <v>902</v>
      </c>
      <c r="G110" s="91">
        <f>Ведомственная!H111</f>
        <v>1258.4</v>
      </c>
      <c r="H110" s="91">
        <f>Ведомственная!I111</f>
        <v>1315.9</v>
      </c>
    </row>
    <row r="111" spans="1:8" ht="15.75">
      <c r="A111" s="9" t="s">
        <v>213</v>
      </c>
      <c r="B111" s="26" t="s">
        <v>44</v>
      </c>
      <c r="C111" s="11" t="s">
        <v>45</v>
      </c>
      <c r="D111" s="16"/>
      <c r="E111" s="11"/>
      <c r="F111" s="90">
        <f>F112+F114</f>
        <v>11789.099999999999</v>
      </c>
      <c r="G111" s="90">
        <f>G112+G114</f>
        <v>12363.3</v>
      </c>
      <c r="H111" s="90">
        <f>H112+H114</f>
        <v>12928.1</v>
      </c>
    </row>
    <row r="112" spans="1:8" ht="75">
      <c r="A112" s="13" t="s">
        <v>235</v>
      </c>
      <c r="B112" s="22" t="s">
        <v>177</v>
      </c>
      <c r="C112" s="16" t="s">
        <v>45</v>
      </c>
      <c r="D112" s="11" t="s">
        <v>159</v>
      </c>
      <c r="E112" s="11"/>
      <c r="F112" s="90">
        <f>F113</f>
        <v>7479.4</v>
      </c>
      <c r="G112" s="90">
        <f>G113</f>
        <v>7843.7</v>
      </c>
      <c r="H112" s="90">
        <f>H113</f>
        <v>8202.2</v>
      </c>
    </row>
    <row r="113" spans="1:8" ht="15.75">
      <c r="A113" s="13"/>
      <c r="B113" s="15" t="s">
        <v>115</v>
      </c>
      <c r="C113" s="16" t="s">
        <v>45</v>
      </c>
      <c r="D113" s="16" t="s">
        <v>159</v>
      </c>
      <c r="E113" s="11" t="s">
        <v>106</v>
      </c>
      <c r="F113" s="91">
        <f>Ведомственная!G114</f>
        <v>7479.4</v>
      </c>
      <c r="G113" s="91">
        <f>Ведомственная!H114</f>
        <v>7843.7</v>
      </c>
      <c r="H113" s="91">
        <f>Ведомственная!I114</f>
        <v>8202.2</v>
      </c>
    </row>
    <row r="114" spans="1:8" ht="60">
      <c r="A114" s="13" t="s">
        <v>236</v>
      </c>
      <c r="B114" s="15" t="s">
        <v>152</v>
      </c>
      <c r="C114" s="16" t="s">
        <v>45</v>
      </c>
      <c r="D114" s="11" t="s">
        <v>158</v>
      </c>
      <c r="E114" s="11"/>
      <c r="F114" s="90">
        <f>F115</f>
        <v>4309.7</v>
      </c>
      <c r="G114" s="90">
        <f>G115</f>
        <v>4519.6</v>
      </c>
      <c r="H114" s="90">
        <f>H115</f>
        <v>4725.9</v>
      </c>
    </row>
    <row r="115" spans="1:8" ht="15.75">
      <c r="A115" s="13"/>
      <c r="B115" s="15" t="s">
        <v>115</v>
      </c>
      <c r="C115" s="16" t="s">
        <v>45</v>
      </c>
      <c r="D115" s="16" t="s">
        <v>158</v>
      </c>
      <c r="E115" s="11" t="s">
        <v>106</v>
      </c>
      <c r="F115" s="91">
        <f>Ведомственная!G116</f>
        <v>4309.7</v>
      </c>
      <c r="G115" s="91">
        <f>Ведомственная!H116</f>
        <v>4519.6</v>
      </c>
      <c r="H115" s="91">
        <f>Ведомственная!I116</f>
        <v>4725.9</v>
      </c>
    </row>
    <row r="116" spans="1:8" ht="15.75">
      <c r="A116" s="9" t="s">
        <v>72</v>
      </c>
      <c r="B116" s="26" t="s">
        <v>120</v>
      </c>
      <c r="C116" s="11" t="s">
        <v>122</v>
      </c>
      <c r="D116" s="16"/>
      <c r="E116" s="16"/>
      <c r="F116" s="90">
        <f>F118</f>
        <v>400</v>
      </c>
      <c r="G116" s="90">
        <f>G118</f>
        <v>200</v>
      </c>
      <c r="H116" s="90">
        <f>H118</f>
        <v>200</v>
      </c>
    </row>
    <row r="117" spans="1:8" ht="15.75">
      <c r="A117" s="9" t="s">
        <v>68</v>
      </c>
      <c r="B117" s="26" t="s">
        <v>154</v>
      </c>
      <c r="C117" s="11" t="s">
        <v>121</v>
      </c>
      <c r="D117" s="16"/>
      <c r="E117" s="16"/>
      <c r="F117" s="90">
        <f aca="true" t="shared" si="10" ref="F117:H118">F118</f>
        <v>400</v>
      </c>
      <c r="G117" s="90">
        <f t="shared" si="10"/>
        <v>200</v>
      </c>
      <c r="H117" s="90">
        <f t="shared" si="10"/>
        <v>200</v>
      </c>
    </row>
    <row r="118" spans="1:8" ht="75" customHeight="1">
      <c r="A118" s="13" t="s">
        <v>128</v>
      </c>
      <c r="B118" s="15" t="s">
        <v>205</v>
      </c>
      <c r="C118" s="16" t="s">
        <v>121</v>
      </c>
      <c r="D118" s="11" t="s">
        <v>312</v>
      </c>
      <c r="E118" s="11"/>
      <c r="F118" s="91">
        <f t="shared" si="10"/>
        <v>400</v>
      </c>
      <c r="G118" s="91">
        <f t="shared" si="10"/>
        <v>200</v>
      </c>
      <c r="H118" s="91">
        <f t="shared" si="10"/>
        <v>200</v>
      </c>
    </row>
    <row r="119" spans="1:8" ht="30">
      <c r="A119" s="13"/>
      <c r="B119" s="18" t="s">
        <v>151</v>
      </c>
      <c r="C119" s="16" t="s">
        <v>121</v>
      </c>
      <c r="D119" s="16" t="s">
        <v>312</v>
      </c>
      <c r="E119" s="11" t="s">
        <v>114</v>
      </c>
      <c r="F119" s="91">
        <f>Ведомственная!G120</f>
        <v>400</v>
      </c>
      <c r="G119" s="91">
        <f>Ведомственная!H120</f>
        <v>200</v>
      </c>
      <c r="H119" s="91">
        <f>Ведомственная!I120</f>
        <v>200</v>
      </c>
    </row>
    <row r="120" spans="1:8" ht="15.75">
      <c r="A120" s="9" t="s">
        <v>77</v>
      </c>
      <c r="B120" s="26" t="s">
        <v>83</v>
      </c>
      <c r="C120" s="11" t="s">
        <v>84</v>
      </c>
      <c r="D120" s="16"/>
      <c r="E120" s="11"/>
      <c r="F120" s="90">
        <f>F121</f>
        <v>1950</v>
      </c>
      <c r="G120" s="90">
        <f aca="true" t="shared" si="11" ref="G120:H122">G121</f>
        <v>1950</v>
      </c>
      <c r="H120" s="90">
        <f t="shared" si="11"/>
        <v>1950</v>
      </c>
    </row>
    <row r="121" spans="1:8" ht="15.75">
      <c r="A121" s="9" t="s">
        <v>73</v>
      </c>
      <c r="B121" s="10" t="s">
        <v>41</v>
      </c>
      <c r="C121" s="11" t="s">
        <v>82</v>
      </c>
      <c r="D121" s="34"/>
      <c r="E121" s="16"/>
      <c r="F121" s="90">
        <f>F122</f>
        <v>1950</v>
      </c>
      <c r="G121" s="90">
        <f t="shared" si="11"/>
        <v>1950</v>
      </c>
      <c r="H121" s="90">
        <f t="shared" si="11"/>
        <v>1950</v>
      </c>
    </row>
    <row r="122" spans="1:8" ht="60">
      <c r="A122" s="13" t="s">
        <v>74</v>
      </c>
      <c r="B122" s="15" t="s">
        <v>210</v>
      </c>
      <c r="C122" s="16" t="s">
        <v>82</v>
      </c>
      <c r="D122" s="11" t="s">
        <v>311</v>
      </c>
      <c r="E122" s="11"/>
      <c r="F122" s="90">
        <f>F123</f>
        <v>1950</v>
      </c>
      <c r="G122" s="90">
        <f t="shared" si="11"/>
        <v>1950</v>
      </c>
      <c r="H122" s="90">
        <f t="shared" si="11"/>
        <v>1950</v>
      </c>
    </row>
    <row r="123" spans="1:8" ht="30">
      <c r="A123" s="9"/>
      <c r="B123" s="18" t="s">
        <v>151</v>
      </c>
      <c r="C123" s="16" t="s">
        <v>82</v>
      </c>
      <c r="D123" s="16" t="s">
        <v>311</v>
      </c>
      <c r="E123" s="11" t="s">
        <v>114</v>
      </c>
      <c r="F123" s="91">
        <f>Ведомственная!G124</f>
        <v>1950</v>
      </c>
      <c r="G123" s="91">
        <f>Ведомственная!H124</f>
        <v>1950</v>
      </c>
      <c r="H123" s="91">
        <f>Ведомственная!I124</f>
        <v>1950</v>
      </c>
    </row>
    <row r="124" spans="1:8" s="80" customFormat="1" ht="16.5">
      <c r="A124" s="76"/>
      <c r="B124" s="75" t="s">
        <v>0</v>
      </c>
      <c r="C124" s="77"/>
      <c r="D124" s="78"/>
      <c r="E124" s="77"/>
      <c r="F124" s="92">
        <f>F17+F52+F65+F69+F78+F82+F95+F104+F116+F120</f>
        <v>75882.4</v>
      </c>
      <c r="G124" s="92">
        <f>G17+G52+G65+G69+G78+G82+G95+G104+G116+G120</f>
        <v>67388.2</v>
      </c>
      <c r="H124" s="92">
        <f>H17+H52+H65+H69+H78+H82+H95+H104+H116+H120</f>
        <v>70483.4</v>
      </c>
    </row>
    <row r="125" spans="1:8" ht="15.75">
      <c r="A125" s="60"/>
      <c r="B125" s="61"/>
      <c r="C125" s="62"/>
      <c r="D125" s="63"/>
      <c r="E125" s="62"/>
      <c r="F125" s="64"/>
      <c r="G125" s="64"/>
      <c r="H125" s="64"/>
    </row>
  </sheetData>
  <sheetProtection/>
  <mergeCells count="11">
    <mergeCell ref="A15:A16"/>
    <mergeCell ref="E15:E16"/>
    <mergeCell ref="D15:D16"/>
    <mergeCell ref="A10:H10"/>
    <mergeCell ref="A11:H11"/>
    <mergeCell ref="A12:H12"/>
    <mergeCell ref="A13:H13"/>
    <mergeCell ref="C15:C16"/>
    <mergeCell ref="B15:B16"/>
    <mergeCell ref="F15:F16"/>
    <mergeCell ref="G15:H15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68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SheetLayoutView="100" zoomScalePageLayoutView="0" workbookViewId="0" topLeftCell="A1">
      <selection activeCell="B9" sqref="B9"/>
    </sheetView>
  </sheetViews>
  <sheetFormatPr defaultColWidth="8.8984375" defaultRowHeight="15"/>
  <cols>
    <col min="1" max="1" width="6.296875" style="4" customWidth="1"/>
    <col min="2" max="2" width="55.796875" style="4" customWidth="1"/>
    <col min="3" max="3" width="11.796875" style="38" customWidth="1"/>
    <col min="4" max="6" width="11.796875" style="45" customWidth="1"/>
    <col min="7" max="16384" width="8.8984375" style="2" customWidth="1"/>
  </cols>
  <sheetData>
    <row r="1" spans="1:6" ht="15.75" customHeight="1">
      <c r="A1" s="1"/>
      <c r="B1" s="1"/>
      <c r="C1" s="82"/>
      <c r="D1" s="1"/>
      <c r="E1" s="82" t="s">
        <v>270</v>
      </c>
      <c r="F1" s="1"/>
    </row>
    <row r="2" spans="1:6" ht="15.75" customHeight="1">
      <c r="A2" s="1"/>
      <c r="B2" s="1"/>
      <c r="C2" s="82"/>
      <c r="D2" s="1"/>
      <c r="E2" s="82" t="s">
        <v>324</v>
      </c>
      <c r="F2" s="1"/>
    </row>
    <row r="3" spans="1:6" ht="15.75" customHeight="1">
      <c r="A3" s="1"/>
      <c r="B3" s="1"/>
      <c r="C3" s="83"/>
      <c r="D3" s="1"/>
      <c r="E3" s="83" t="s">
        <v>303</v>
      </c>
      <c r="F3" s="1"/>
    </row>
    <row r="4" spans="1:6" ht="15.75" customHeight="1">
      <c r="A4" s="1"/>
      <c r="B4" s="1"/>
      <c r="C4" s="83"/>
      <c r="D4" s="1"/>
      <c r="E4" s="83" t="s">
        <v>195</v>
      </c>
      <c r="F4" s="1"/>
    </row>
    <row r="5" spans="1:6" ht="15.75">
      <c r="A5" s="1"/>
      <c r="B5" s="1"/>
      <c r="C5" s="83"/>
      <c r="D5" s="1"/>
      <c r="E5" s="83" t="s">
        <v>222</v>
      </c>
      <c r="F5" s="1"/>
    </row>
    <row r="6" spans="1:6" ht="15.75">
      <c r="A6" s="188"/>
      <c r="B6" s="189"/>
      <c r="C6" s="186"/>
      <c r="D6" s="187"/>
      <c r="E6" s="186" t="s">
        <v>88</v>
      </c>
      <c r="F6" s="187"/>
    </row>
    <row r="7" spans="1:6" ht="15.75">
      <c r="A7" s="3"/>
      <c r="B7" s="5"/>
      <c r="C7" s="84"/>
      <c r="D7" s="51"/>
      <c r="E7" s="113" t="s">
        <v>387</v>
      </c>
      <c r="F7" s="51"/>
    </row>
    <row r="8" spans="1:6" ht="15.75">
      <c r="A8" s="3"/>
      <c r="B8" s="5"/>
      <c r="C8" s="39"/>
      <c r="D8" s="43"/>
      <c r="E8" s="43" t="s">
        <v>321</v>
      </c>
      <c r="F8" s="43"/>
    </row>
    <row r="9" spans="1:6" ht="15.75">
      <c r="A9" s="3"/>
      <c r="B9" s="5"/>
      <c r="C9" s="6"/>
      <c r="D9" s="43"/>
      <c r="E9" s="43"/>
      <c r="F9" s="43"/>
    </row>
    <row r="10" spans="1:6" s="42" customFormat="1" ht="20.25">
      <c r="A10" s="177" t="s">
        <v>178</v>
      </c>
      <c r="B10" s="177"/>
      <c r="C10" s="177"/>
      <c r="D10" s="177"/>
      <c r="E10" s="165"/>
      <c r="F10" s="165"/>
    </row>
    <row r="11" spans="1:6" s="42" customFormat="1" ht="20.25">
      <c r="A11" s="177" t="s">
        <v>174</v>
      </c>
      <c r="B11" s="177"/>
      <c r="C11" s="177"/>
      <c r="D11" s="177"/>
      <c r="E11" s="165"/>
      <c r="F11" s="165"/>
    </row>
    <row r="12" spans="1:6" s="42" customFormat="1" ht="20.25">
      <c r="A12" s="177" t="s">
        <v>234</v>
      </c>
      <c r="B12" s="177"/>
      <c r="C12" s="177"/>
      <c r="D12" s="177"/>
      <c r="E12" s="165"/>
      <c r="F12" s="165"/>
    </row>
    <row r="13" spans="1:6" s="42" customFormat="1" ht="20.25">
      <c r="A13" s="177" t="s">
        <v>273</v>
      </c>
      <c r="B13" s="177"/>
      <c r="C13" s="177"/>
      <c r="D13" s="177"/>
      <c r="E13" s="165"/>
      <c r="F13" s="165"/>
    </row>
    <row r="14" spans="1:6" s="41" customFormat="1" ht="12.75">
      <c r="A14" s="184"/>
      <c r="B14" s="185"/>
      <c r="C14" s="185"/>
      <c r="D14" s="185"/>
      <c r="F14" s="120" t="s">
        <v>318</v>
      </c>
    </row>
    <row r="15" spans="1:6" s="41" customFormat="1" ht="12.75">
      <c r="A15" s="178" t="s">
        <v>1</v>
      </c>
      <c r="B15" s="180" t="s">
        <v>2</v>
      </c>
      <c r="C15" s="182" t="s">
        <v>193</v>
      </c>
      <c r="D15" s="161" t="s">
        <v>274</v>
      </c>
      <c r="E15" s="163" t="s">
        <v>319</v>
      </c>
      <c r="F15" s="163"/>
    </row>
    <row r="16" spans="1:6" s="41" customFormat="1" ht="12.75">
      <c r="A16" s="179"/>
      <c r="B16" s="181"/>
      <c r="C16" s="183"/>
      <c r="D16" s="162"/>
      <c r="E16" s="118" t="s">
        <v>275</v>
      </c>
      <c r="F16" s="118" t="s">
        <v>276</v>
      </c>
    </row>
    <row r="17" spans="1:6" ht="15.75">
      <c r="A17" s="7" t="s">
        <v>7</v>
      </c>
      <c r="B17" s="10" t="s">
        <v>8</v>
      </c>
      <c r="C17" s="11" t="s">
        <v>10</v>
      </c>
      <c r="D17" s="89">
        <f>D18+D21+D45+D30+D48</f>
        <v>18862.600000000002</v>
      </c>
      <c r="E17" s="89">
        <f>E18+E21+E45+E30+E48</f>
        <v>20911.699999999997</v>
      </c>
      <c r="F17" s="89">
        <f>F18+F21+F45+F30+F48</f>
        <v>23138.4</v>
      </c>
    </row>
    <row r="18" spans="1:6" ht="30">
      <c r="A18" s="13" t="s">
        <v>11</v>
      </c>
      <c r="B18" s="22" t="s">
        <v>46</v>
      </c>
      <c r="C18" s="16" t="s">
        <v>12</v>
      </c>
      <c r="D18" s="91">
        <f>Ведомственная!G18</f>
        <v>1772.4</v>
      </c>
      <c r="E18" s="91">
        <f>Ведомственная!H18</f>
        <v>1858.4</v>
      </c>
      <c r="F18" s="91">
        <f>Ведомственная!I18</f>
        <v>1943.3</v>
      </c>
    </row>
    <row r="19" spans="1:6" ht="15.75" customHeight="1" hidden="1">
      <c r="A19" s="13" t="s">
        <v>13</v>
      </c>
      <c r="B19" s="15" t="s">
        <v>14</v>
      </c>
      <c r="C19" s="16" t="s">
        <v>12</v>
      </c>
      <c r="D19" s="91">
        <f>D20</f>
        <v>1772.4</v>
      </c>
      <c r="E19" s="91">
        <f>E20</f>
        <v>1858.4</v>
      </c>
      <c r="F19" s="91">
        <f>F20</f>
        <v>1943.3</v>
      </c>
    </row>
    <row r="20" spans="1:6" ht="62.25" customHeight="1" hidden="1">
      <c r="A20" s="13"/>
      <c r="B20" s="15" t="s">
        <v>112</v>
      </c>
      <c r="C20" s="16" t="s">
        <v>12</v>
      </c>
      <c r="D20" s="91">
        <f>Ведомственная!G20</f>
        <v>1772.4</v>
      </c>
      <c r="E20" s="91">
        <f>Ведомственная!H20</f>
        <v>1858.4</v>
      </c>
      <c r="F20" s="91">
        <f>Ведомственная!I20</f>
        <v>1943.3</v>
      </c>
    </row>
    <row r="21" spans="1:6" ht="45">
      <c r="A21" s="13" t="s">
        <v>15</v>
      </c>
      <c r="B21" s="22" t="s">
        <v>47</v>
      </c>
      <c r="C21" s="16" t="s">
        <v>16</v>
      </c>
      <c r="D21" s="91">
        <f>Ведомственная!G21</f>
        <v>4070.5</v>
      </c>
      <c r="E21" s="91">
        <f>Ведомственная!H21</f>
        <v>4196</v>
      </c>
      <c r="F21" s="91">
        <f>Ведомственная!I21</f>
        <v>4361.2</v>
      </c>
    </row>
    <row r="22" spans="1:6" ht="30" hidden="1">
      <c r="A22" s="13" t="s">
        <v>17</v>
      </c>
      <c r="B22" s="15" t="s">
        <v>18</v>
      </c>
      <c r="C22" s="16" t="s">
        <v>16</v>
      </c>
      <c r="D22" s="91">
        <f>D23+D25+D24</f>
        <v>3942.5</v>
      </c>
      <c r="E22" s="91">
        <f>E23+E25+E24</f>
        <v>4068</v>
      </c>
      <c r="F22" s="91">
        <f>F23+F25+F24</f>
        <v>4233.2</v>
      </c>
    </row>
    <row r="23" spans="1:6" ht="45" hidden="1">
      <c r="A23" s="13"/>
      <c r="B23" s="15" t="s">
        <v>112</v>
      </c>
      <c r="C23" s="16" t="s">
        <v>16</v>
      </c>
      <c r="D23" s="91">
        <f>Ведомственная!G23</f>
        <v>1453.5</v>
      </c>
      <c r="E23" s="91">
        <f>Ведомственная!H23</f>
        <v>1579.6</v>
      </c>
      <c r="F23" s="91">
        <f>Ведомственная!I23</f>
        <v>1651.8</v>
      </c>
    </row>
    <row r="24" spans="1:6" ht="15.75" hidden="1">
      <c r="A24" s="13"/>
      <c r="B24" s="32" t="s">
        <v>113</v>
      </c>
      <c r="C24" s="16" t="s">
        <v>16</v>
      </c>
      <c r="D24" s="91">
        <f>Ведомственная!G24</f>
        <v>2487</v>
      </c>
      <c r="E24" s="91">
        <f>Ведомственная!H24</f>
        <v>2487.4</v>
      </c>
      <c r="F24" s="91">
        <f>Ведомственная!I24</f>
        <v>2580.4</v>
      </c>
    </row>
    <row r="25" spans="1:6" ht="15.75" hidden="1">
      <c r="A25" s="13"/>
      <c r="B25" s="17" t="s">
        <v>117</v>
      </c>
      <c r="C25" s="16" t="s">
        <v>16</v>
      </c>
      <c r="D25" s="91">
        <f>Ведомственная!G25</f>
        <v>2</v>
      </c>
      <c r="E25" s="91">
        <f>Ведомственная!H25</f>
        <v>1</v>
      </c>
      <c r="F25" s="91">
        <f>Ведомственная!I25</f>
        <v>1</v>
      </c>
    </row>
    <row r="26" spans="1:6" ht="45" hidden="1">
      <c r="A26" s="21" t="s">
        <v>123</v>
      </c>
      <c r="B26" s="15" t="s">
        <v>86</v>
      </c>
      <c r="C26" s="16" t="s">
        <v>16</v>
      </c>
      <c r="D26" s="91">
        <f>D27</f>
        <v>20</v>
      </c>
      <c r="E26" s="91">
        <f>E27</f>
        <v>20</v>
      </c>
      <c r="F26" s="91">
        <f>F27</f>
        <v>20</v>
      </c>
    </row>
    <row r="27" spans="1:6" ht="45" hidden="1">
      <c r="A27" s="21"/>
      <c r="B27" s="15" t="s">
        <v>112</v>
      </c>
      <c r="C27" s="16" t="s">
        <v>16</v>
      </c>
      <c r="D27" s="91">
        <f>Ведомственная!G27</f>
        <v>20</v>
      </c>
      <c r="E27" s="91">
        <f>Ведомственная!H27</f>
        <v>20</v>
      </c>
      <c r="F27" s="91">
        <f>Ведомственная!I27</f>
        <v>20</v>
      </c>
    </row>
    <row r="28" spans="1:6" ht="45" hidden="1">
      <c r="A28" s="21"/>
      <c r="B28" s="19" t="s">
        <v>87</v>
      </c>
      <c r="C28" s="16" t="s">
        <v>16</v>
      </c>
      <c r="D28" s="91">
        <f>D29</f>
        <v>108</v>
      </c>
      <c r="E28" s="91">
        <f>E29</f>
        <v>108</v>
      </c>
      <c r="F28" s="91">
        <f>F29</f>
        <v>108</v>
      </c>
    </row>
    <row r="29" spans="1:6" ht="15.75" hidden="1">
      <c r="A29" s="21"/>
      <c r="B29" s="19" t="s">
        <v>117</v>
      </c>
      <c r="C29" s="16" t="s">
        <v>16</v>
      </c>
      <c r="D29" s="91">
        <f>Ведомственная!G29</f>
        <v>108</v>
      </c>
      <c r="E29" s="91">
        <f>Ведомственная!H29</f>
        <v>108</v>
      </c>
      <c r="F29" s="91">
        <f>Ведомственная!I29</f>
        <v>108</v>
      </c>
    </row>
    <row r="30" spans="1:6" ht="45">
      <c r="A30" s="13" t="s">
        <v>130</v>
      </c>
      <c r="B30" s="22" t="s">
        <v>48</v>
      </c>
      <c r="C30" s="16" t="s">
        <v>25</v>
      </c>
      <c r="D30" s="91">
        <f>'Разделы, подразделы, ЦС, группы'!F30</f>
        <v>11889.900000000001</v>
      </c>
      <c r="E30" s="91">
        <f>'Разделы, подразделы, ЦС, группы'!G30</f>
        <v>12599.3</v>
      </c>
      <c r="F30" s="91">
        <f>'Разделы, подразделы, ЦС, группы'!H30</f>
        <v>13181</v>
      </c>
    </row>
    <row r="31" spans="1:6" ht="30" hidden="1">
      <c r="A31" s="13" t="s">
        <v>131</v>
      </c>
      <c r="B31" s="15" t="s">
        <v>27</v>
      </c>
      <c r="C31" s="16" t="s">
        <v>25</v>
      </c>
      <c r="D31" s="91">
        <f>D32</f>
        <v>1772.4</v>
      </c>
      <c r="E31" s="91">
        <f>E32</f>
        <v>1858.4</v>
      </c>
      <c r="F31" s="91">
        <f>F32</f>
        <v>1943.3</v>
      </c>
    </row>
    <row r="32" spans="1:6" ht="45" hidden="1">
      <c r="A32" s="13"/>
      <c r="B32" s="15" t="s">
        <v>112</v>
      </c>
      <c r="C32" s="16" t="s">
        <v>25</v>
      </c>
      <c r="D32" s="91">
        <f>Ведомственная!G34</f>
        <v>1772.4</v>
      </c>
      <c r="E32" s="91">
        <f>Ведомственная!H34</f>
        <v>1858.4</v>
      </c>
      <c r="F32" s="91">
        <f>Ведомственная!I34</f>
        <v>1943.3</v>
      </c>
    </row>
    <row r="33" spans="1:6" ht="15.75" hidden="1">
      <c r="A33" s="13" t="s">
        <v>132</v>
      </c>
      <c r="B33" s="22" t="s">
        <v>29</v>
      </c>
      <c r="C33" s="16" t="s">
        <v>25</v>
      </c>
      <c r="D33" s="91" t="e">
        <f>D34+D35+D36</f>
        <v>#REF!</v>
      </c>
      <c r="E33" s="91" t="e">
        <f>E34+E35+E36</f>
        <v>#REF!</v>
      </c>
      <c r="F33" s="91" t="e">
        <f>F34+F35+F36</f>
        <v>#REF!</v>
      </c>
    </row>
    <row r="34" spans="1:6" ht="45" hidden="1">
      <c r="A34" s="13"/>
      <c r="B34" s="15" t="s">
        <v>112</v>
      </c>
      <c r="C34" s="16" t="s">
        <v>25</v>
      </c>
      <c r="D34" s="91">
        <f>Ведомственная!G36</f>
        <v>6160.200000000001</v>
      </c>
      <c r="E34" s="91">
        <f>Ведомственная!H36</f>
        <v>6206.6</v>
      </c>
      <c r="F34" s="91">
        <f>Ведомственная!I36</f>
        <v>6490.1</v>
      </c>
    </row>
    <row r="35" spans="1:6" ht="30" hidden="1">
      <c r="A35" s="13"/>
      <c r="B35" s="29" t="s">
        <v>105</v>
      </c>
      <c r="C35" s="16" t="s">
        <v>25</v>
      </c>
      <c r="D35" s="91">
        <f>Ведомственная!G37</f>
        <v>242</v>
      </c>
      <c r="E35" s="91">
        <f>Ведомственная!H37</f>
        <v>230</v>
      </c>
      <c r="F35" s="91">
        <f>Ведомственная!I37</f>
        <v>247</v>
      </c>
    </row>
    <row r="36" spans="1:6" ht="15.75" hidden="1">
      <c r="A36" s="13"/>
      <c r="B36" s="17" t="s">
        <v>117</v>
      </c>
      <c r="C36" s="16" t="s">
        <v>25</v>
      </c>
      <c r="D36" s="91" t="e">
        <f>Ведомственная!#REF!</f>
        <v>#REF!</v>
      </c>
      <c r="E36" s="91" t="e">
        <f>Ведомственная!#REF!</f>
        <v>#REF!</v>
      </c>
      <c r="F36" s="91" t="e">
        <f>Ведомственная!#REF!</f>
        <v>#REF!</v>
      </c>
    </row>
    <row r="37" spans="1:6" ht="80.25" customHeight="1" hidden="1">
      <c r="A37" s="13" t="s">
        <v>162</v>
      </c>
      <c r="B37" s="19" t="s">
        <v>157</v>
      </c>
      <c r="C37" s="16" t="s">
        <v>25</v>
      </c>
      <c r="D37" s="91">
        <f>D38+D39</f>
        <v>3712.3</v>
      </c>
      <c r="E37" s="91">
        <f>E38+E39</f>
        <v>3892.3999999999996</v>
      </c>
      <c r="F37" s="91">
        <f>F38+F39</f>
        <v>4070.1</v>
      </c>
    </row>
    <row r="38" spans="1:6" ht="45" hidden="1">
      <c r="A38" s="13"/>
      <c r="B38" s="15" t="s">
        <v>112</v>
      </c>
      <c r="C38" s="16" t="s">
        <v>25</v>
      </c>
      <c r="D38" s="91">
        <f>Ведомственная!G40</f>
        <v>3473.8</v>
      </c>
      <c r="E38" s="91">
        <f>Ведомственная!H40</f>
        <v>3642.2</v>
      </c>
      <c r="F38" s="91">
        <f>Ведомственная!I40</f>
        <v>3808.5</v>
      </c>
    </row>
    <row r="39" spans="1:6" ht="30" hidden="1">
      <c r="A39" s="13"/>
      <c r="B39" s="18" t="s">
        <v>151</v>
      </c>
      <c r="C39" s="16" t="s">
        <v>25</v>
      </c>
      <c r="D39" s="91">
        <f>Ведомственная!G41</f>
        <v>238.5</v>
      </c>
      <c r="E39" s="91">
        <f>Ведомственная!H41</f>
        <v>250.2</v>
      </c>
      <c r="F39" s="91">
        <f>Ведомственная!I41</f>
        <v>261.6</v>
      </c>
    </row>
    <row r="40" spans="1:6" ht="60.75" customHeight="1" hidden="1">
      <c r="A40" s="13" t="s">
        <v>163</v>
      </c>
      <c r="B40" s="17" t="s">
        <v>156</v>
      </c>
      <c r="C40" s="16" t="s">
        <v>25</v>
      </c>
      <c r="D40" s="91" t="e">
        <f>D41</f>
        <v>#REF!</v>
      </c>
      <c r="E40" s="91" t="e">
        <f>E41</f>
        <v>#REF!</v>
      </c>
      <c r="F40" s="91" t="e">
        <f>F41</f>
        <v>#REF!</v>
      </c>
    </row>
    <row r="41" spans="1:6" ht="15.75" hidden="1">
      <c r="A41" s="13"/>
      <c r="B41" s="32" t="s">
        <v>113</v>
      </c>
      <c r="C41" s="16" t="s">
        <v>25</v>
      </c>
      <c r="D41" s="91" t="e">
        <f>Ведомственная!#REF!</f>
        <v>#REF!</v>
      </c>
      <c r="E41" s="91" t="e">
        <f>Ведомственная!#REF!</f>
        <v>#REF!</v>
      </c>
      <c r="F41" s="91" t="e">
        <f>Ведомственная!#REF!</f>
        <v>#REF!</v>
      </c>
    </row>
    <row r="42" spans="1:6" ht="15.75" hidden="1">
      <c r="A42" s="21"/>
      <c r="B42" s="17" t="s">
        <v>119</v>
      </c>
      <c r="C42" s="25" t="s">
        <v>104</v>
      </c>
      <c r="D42" s="93" t="e">
        <f>D43+D44</f>
        <v>#REF!</v>
      </c>
      <c r="E42" s="93" t="e">
        <f>E43+E44</f>
        <v>#REF!</v>
      </c>
      <c r="F42" s="93" t="e">
        <f>F43+F44</f>
        <v>#REF!</v>
      </c>
    </row>
    <row r="43" spans="1:6" ht="45" hidden="1">
      <c r="A43" s="21"/>
      <c r="B43" s="15" t="s">
        <v>112</v>
      </c>
      <c r="C43" s="25" t="s">
        <v>104</v>
      </c>
      <c r="D43" s="93" t="e">
        <f>Ведомственная!#REF!</f>
        <v>#REF!</v>
      </c>
      <c r="E43" s="93" t="e">
        <f>Ведомственная!#REF!</f>
        <v>#REF!</v>
      </c>
      <c r="F43" s="93" t="e">
        <f>Ведомственная!#REF!</f>
        <v>#REF!</v>
      </c>
    </row>
    <row r="44" spans="1:6" ht="15.75" hidden="1">
      <c r="A44" s="21"/>
      <c r="B44" s="17" t="s">
        <v>117</v>
      </c>
      <c r="C44" s="25" t="s">
        <v>104</v>
      </c>
      <c r="D44" s="93" t="e">
        <f>Ведомственная!#REF!</f>
        <v>#REF!</v>
      </c>
      <c r="E44" s="93" t="e">
        <f>Ведомственная!#REF!</f>
        <v>#REF!</v>
      </c>
      <c r="F44" s="93" t="e">
        <f>Ведомственная!#REF!</f>
        <v>#REF!</v>
      </c>
    </row>
    <row r="45" spans="1:6" ht="15.75">
      <c r="A45" s="13" t="s">
        <v>162</v>
      </c>
      <c r="B45" s="15" t="s">
        <v>95</v>
      </c>
      <c r="C45" s="16" t="s">
        <v>99</v>
      </c>
      <c r="D45" s="91">
        <f>'Разделы, подразделы, ЦС, группы'!F40</f>
        <v>20</v>
      </c>
      <c r="E45" s="91">
        <f>'Разделы, подразделы, ЦС, группы'!G40</f>
        <v>20</v>
      </c>
      <c r="F45" s="91">
        <f>'Разделы, подразделы, ЦС, группы'!H40</f>
        <v>20</v>
      </c>
    </row>
    <row r="46" spans="1:6" ht="21" customHeight="1" hidden="1">
      <c r="A46" s="13"/>
      <c r="B46" s="15" t="s">
        <v>96</v>
      </c>
      <c r="C46" s="16" t="s">
        <v>99</v>
      </c>
      <c r="D46" s="91">
        <f>D47</f>
        <v>20</v>
      </c>
      <c r="E46" s="91">
        <f>E47</f>
        <v>20</v>
      </c>
      <c r="F46" s="91">
        <f>F47</f>
        <v>20</v>
      </c>
    </row>
    <row r="47" spans="1:6" ht="15.75" customHeight="1" hidden="1">
      <c r="A47" s="13"/>
      <c r="B47" s="17" t="s">
        <v>117</v>
      </c>
      <c r="C47" s="16" t="s">
        <v>99</v>
      </c>
      <c r="D47" s="91">
        <f>Ведомственная!G44</f>
        <v>20</v>
      </c>
      <c r="E47" s="91">
        <f>Ведомственная!H44</f>
        <v>20</v>
      </c>
      <c r="F47" s="91">
        <f>Ведомственная!I44</f>
        <v>20</v>
      </c>
    </row>
    <row r="48" spans="1:6" ht="15.75">
      <c r="A48" s="13" t="s">
        <v>163</v>
      </c>
      <c r="B48" s="22" t="s">
        <v>19</v>
      </c>
      <c r="C48" s="16" t="s">
        <v>80</v>
      </c>
      <c r="D48" s="91">
        <f>'Разделы, подразделы, ЦС, группы'!F43</f>
        <v>1109.8</v>
      </c>
      <c r="E48" s="91">
        <f>'Разделы, подразделы, ЦС, группы'!G43</f>
        <v>2238</v>
      </c>
      <c r="F48" s="91">
        <f>'Разделы, подразделы, ЦС, группы'!H43</f>
        <v>3632.9</v>
      </c>
    </row>
    <row r="49" spans="1:6" ht="45" hidden="1">
      <c r="A49" s="13" t="s">
        <v>171</v>
      </c>
      <c r="B49" s="29" t="s">
        <v>108</v>
      </c>
      <c r="C49" s="11" t="s">
        <v>80</v>
      </c>
      <c r="D49" s="90" t="e">
        <f>D50+D51+D52</f>
        <v>#REF!</v>
      </c>
      <c r="E49" s="90" t="e">
        <f>E50+E51+E52</f>
        <v>#REF!</v>
      </c>
      <c r="F49" s="90" t="e">
        <f>F50+F51+F52</f>
        <v>#REF!</v>
      </c>
    </row>
    <row r="50" spans="1:6" ht="45" hidden="1">
      <c r="A50" s="9"/>
      <c r="B50" s="15" t="s">
        <v>112</v>
      </c>
      <c r="C50" s="16" t="s">
        <v>80</v>
      </c>
      <c r="D50" s="91">
        <f>Ведомственная!G89</f>
        <v>5646.9</v>
      </c>
      <c r="E50" s="91">
        <f>Ведомственная!H89</f>
        <v>5844.4</v>
      </c>
      <c r="F50" s="91">
        <f>Ведомственная!I89</f>
        <v>5844.4</v>
      </c>
    </row>
    <row r="51" spans="1:6" ht="15.75" hidden="1">
      <c r="A51" s="9"/>
      <c r="B51" s="32" t="s">
        <v>113</v>
      </c>
      <c r="C51" s="16" t="s">
        <v>80</v>
      </c>
      <c r="D51" s="91">
        <f>Ведомственная!G90</f>
        <v>5621.9</v>
      </c>
      <c r="E51" s="91">
        <f>Ведомственная!H90</f>
        <v>5819.4</v>
      </c>
      <c r="F51" s="91">
        <f>Ведомственная!I90</f>
        <v>5819.4</v>
      </c>
    </row>
    <row r="52" spans="1:6" ht="15.75" hidden="1">
      <c r="A52" s="9"/>
      <c r="B52" s="17" t="s">
        <v>117</v>
      </c>
      <c r="C52" s="16" t="s">
        <v>80</v>
      </c>
      <c r="D52" s="91" t="e">
        <f>Ведомственная!#REF!</f>
        <v>#REF!</v>
      </c>
      <c r="E52" s="91" t="e">
        <f>Ведомственная!#REF!</f>
        <v>#REF!</v>
      </c>
      <c r="F52" s="91" t="e">
        <f>Ведомственная!#REF!</f>
        <v>#REF!</v>
      </c>
    </row>
    <row r="53" spans="1:6" ht="15.75" hidden="1">
      <c r="A53" s="21" t="s">
        <v>165</v>
      </c>
      <c r="B53" s="15" t="s">
        <v>90</v>
      </c>
      <c r="C53" s="16" t="s">
        <v>80</v>
      </c>
      <c r="D53" s="90">
        <f>D54</f>
        <v>525</v>
      </c>
      <c r="E53" s="90">
        <f>E54</f>
        <v>375</v>
      </c>
      <c r="F53" s="90">
        <f>F54</f>
        <v>375</v>
      </c>
    </row>
    <row r="54" spans="1:6" ht="15.75" hidden="1">
      <c r="A54" s="21"/>
      <c r="B54" s="32" t="s">
        <v>113</v>
      </c>
      <c r="C54" s="16" t="s">
        <v>80</v>
      </c>
      <c r="D54" s="91">
        <f>Ведомственная!G49</f>
        <v>525</v>
      </c>
      <c r="E54" s="91">
        <f>Ведомственная!H49</f>
        <v>375</v>
      </c>
      <c r="F54" s="91">
        <f>Ведомственная!I49</f>
        <v>375</v>
      </c>
    </row>
    <row r="55" spans="1:6" ht="30" hidden="1">
      <c r="A55" s="21" t="s">
        <v>166</v>
      </c>
      <c r="B55" s="28" t="s">
        <v>109</v>
      </c>
      <c r="C55" s="25" t="s">
        <v>80</v>
      </c>
      <c r="D55" s="90" t="e">
        <f>D56+D57+D58</f>
        <v>#REF!</v>
      </c>
      <c r="E55" s="90" t="e">
        <f>E56+E57+E58</f>
        <v>#REF!</v>
      </c>
      <c r="F55" s="90" t="e">
        <f>F56+F57+F58</f>
        <v>#REF!</v>
      </c>
    </row>
    <row r="56" spans="1:6" ht="45" hidden="1">
      <c r="A56" s="24"/>
      <c r="B56" s="15" t="s">
        <v>112</v>
      </c>
      <c r="C56" s="25" t="s">
        <v>80</v>
      </c>
      <c r="D56" s="91">
        <f>Ведомственная!G102</f>
        <v>6261.6</v>
      </c>
      <c r="E56" s="91">
        <f>Ведомственная!H102</f>
        <v>6969.9</v>
      </c>
      <c r="F56" s="91">
        <f>Ведомственная!I102</f>
        <v>6969.9</v>
      </c>
    </row>
    <row r="57" spans="1:6" ht="15.75" hidden="1">
      <c r="A57" s="24"/>
      <c r="B57" s="32" t="s">
        <v>113</v>
      </c>
      <c r="C57" s="25" t="s">
        <v>80</v>
      </c>
      <c r="D57" s="91">
        <f>Ведомственная!G103</f>
        <v>6214.6</v>
      </c>
      <c r="E57" s="91">
        <f>Ведомственная!H103</f>
        <v>6929.9</v>
      </c>
      <c r="F57" s="91">
        <f>Ведомственная!I103</f>
        <v>6929.9</v>
      </c>
    </row>
    <row r="58" spans="1:6" ht="15.75" hidden="1">
      <c r="A58" s="24"/>
      <c r="B58" s="17" t="s">
        <v>117</v>
      </c>
      <c r="C58" s="25" t="s">
        <v>80</v>
      </c>
      <c r="D58" s="91" t="e">
        <f>Ведомственная!#REF!</f>
        <v>#REF!</v>
      </c>
      <c r="E58" s="91" t="e">
        <f>Ведомственная!#REF!</f>
        <v>#REF!</v>
      </c>
      <c r="F58" s="91" t="e">
        <f>Ведомственная!#REF!</f>
        <v>#REF!</v>
      </c>
    </row>
    <row r="59" spans="1:6" ht="30" hidden="1">
      <c r="A59" s="21" t="s">
        <v>167</v>
      </c>
      <c r="B59" s="29" t="s">
        <v>187</v>
      </c>
      <c r="C59" s="25" t="s">
        <v>80</v>
      </c>
      <c r="D59" s="90">
        <f>D60</f>
        <v>576</v>
      </c>
      <c r="E59" s="90">
        <f>E60</f>
        <v>576</v>
      </c>
      <c r="F59" s="90">
        <f>F60</f>
        <v>576</v>
      </c>
    </row>
    <row r="60" spans="1:6" ht="15.75" hidden="1">
      <c r="A60" s="24"/>
      <c r="B60" s="32" t="s">
        <v>113</v>
      </c>
      <c r="C60" s="25" t="s">
        <v>80</v>
      </c>
      <c r="D60" s="91">
        <f>Ведомственная!G51</f>
        <v>576</v>
      </c>
      <c r="E60" s="91">
        <f>Ведомственная!H51</f>
        <v>576</v>
      </c>
      <c r="F60" s="91">
        <f>Ведомственная!I51</f>
        <v>576</v>
      </c>
    </row>
    <row r="61" spans="1:6" ht="15.75">
      <c r="A61" s="9" t="s">
        <v>22</v>
      </c>
      <c r="B61" s="10" t="s">
        <v>31</v>
      </c>
      <c r="C61" s="11" t="s">
        <v>32</v>
      </c>
      <c r="D61" s="90">
        <f>D62+D65</f>
        <v>1100</v>
      </c>
      <c r="E61" s="90">
        <f>E62+E65</f>
        <v>1100</v>
      </c>
      <c r="F61" s="90">
        <f>F62+F65</f>
        <v>1100</v>
      </c>
    </row>
    <row r="62" spans="1:6" ht="30">
      <c r="A62" s="13" t="s">
        <v>24</v>
      </c>
      <c r="B62" s="22" t="s">
        <v>225</v>
      </c>
      <c r="C62" s="16" t="s">
        <v>226</v>
      </c>
      <c r="D62" s="91">
        <f>'Разделы, подразделы, ЦС, группы'!F53</f>
        <v>350</v>
      </c>
      <c r="E62" s="91">
        <f>'Разделы, подразделы, ЦС, группы'!G53</f>
        <v>350</v>
      </c>
      <c r="F62" s="91">
        <f>'Разделы, подразделы, ЦС, группы'!H53</f>
        <v>350</v>
      </c>
    </row>
    <row r="63" spans="1:6" ht="60" hidden="1">
      <c r="A63" s="13" t="s">
        <v>26</v>
      </c>
      <c r="B63" s="15" t="s">
        <v>186</v>
      </c>
      <c r="C63" s="16" t="s">
        <v>34</v>
      </c>
      <c r="D63" s="91">
        <f>D64</f>
        <v>350</v>
      </c>
      <c r="E63" s="91">
        <f>E64</f>
        <v>350</v>
      </c>
      <c r="F63" s="91">
        <f>F64</f>
        <v>350</v>
      </c>
    </row>
    <row r="64" spans="1:6" ht="15.75" hidden="1">
      <c r="A64" s="13"/>
      <c r="B64" s="32" t="s">
        <v>113</v>
      </c>
      <c r="C64" s="16" t="s">
        <v>34</v>
      </c>
      <c r="D64" s="91">
        <f>Ведомственная!G57</f>
        <v>350</v>
      </c>
      <c r="E64" s="91">
        <f>Ведомственная!H57</f>
        <v>350</v>
      </c>
      <c r="F64" s="91">
        <f>Ведомственная!I57</f>
        <v>350</v>
      </c>
    </row>
    <row r="65" spans="1:6" ht="28.5" customHeight="1">
      <c r="A65" s="13" t="s">
        <v>124</v>
      </c>
      <c r="B65" s="15" t="s">
        <v>50</v>
      </c>
      <c r="C65" s="16" t="s">
        <v>49</v>
      </c>
      <c r="D65" s="91">
        <f>'Разделы, подразделы, ЦС, группы'!F56</f>
        <v>750</v>
      </c>
      <c r="E65" s="91">
        <f>'Разделы, подразделы, ЦС, группы'!G56</f>
        <v>750</v>
      </c>
      <c r="F65" s="91">
        <f>'Разделы, подразделы, ЦС, группы'!H56</f>
        <v>750</v>
      </c>
    </row>
    <row r="66" spans="1:6" ht="45" hidden="1">
      <c r="A66" s="13" t="s">
        <v>125</v>
      </c>
      <c r="B66" s="47" t="s">
        <v>182</v>
      </c>
      <c r="C66" s="16" t="s">
        <v>49</v>
      </c>
      <c r="D66" s="90">
        <f>D67</f>
        <v>150</v>
      </c>
      <c r="E66" s="90">
        <f>E67</f>
        <v>150</v>
      </c>
      <c r="F66" s="90">
        <f>F67</f>
        <v>150</v>
      </c>
    </row>
    <row r="67" spans="1:6" ht="15.75" hidden="1">
      <c r="A67" s="13"/>
      <c r="B67" s="32" t="s">
        <v>113</v>
      </c>
      <c r="C67" s="16" t="s">
        <v>49</v>
      </c>
      <c r="D67" s="91">
        <f>Ведомственная!G60</f>
        <v>150</v>
      </c>
      <c r="E67" s="91">
        <f>Ведомственная!H60</f>
        <v>150</v>
      </c>
      <c r="F67" s="91">
        <f>Ведомственная!I60</f>
        <v>150</v>
      </c>
    </row>
    <row r="68" spans="1:6" ht="30" customHeight="1" hidden="1">
      <c r="A68" s="13" t="s">
        <v>133</v>
      </c>
      <c r="B68" s="47" t="s">
        <v>185</v>
      </c>
      <c r="C68" s="16" t="s">
        <v>49</v>
      </c>
      <c r="D68" s="90">
        <f>D69</f>
        <v>150</v>
      </c>
      <c r="E68" s="90">
        <f>E69</f>
        <v>150</v>
      </c>
      <c r="F68" s="90">
        <f>F69</f>
        <v>150</v>
      </c>
    </row>
    <row r="69" spans="1:6" ht="15.75" hidden="1">
      <c r="A69" s="13"/>
      <c r="B69" s="32" t="s">
        <v>113</v>
      </c>
      <c r="C69" s="16" t="s">
        <v>49</v>
      </c>
      <c r="D69" s="91">
        <f>Ведомственная!G62</f>
        <v>150</v>
      </c>
      <c r="E69" s="91">
        <f>Ведомственная!H62</f>
        <v>150</v>
      </c>
      <c r="F69" s="91">
        <f>Ведомственная!I62</f>
        <v>150</v>
      </c>
    </row>
    <row r="70" spans="1:6" ht="60" hidden="1">
      <c r="A70" s="13" t="s">
        <v>134</v>
      </c>
      <c r="B70" s="15" t="s">
        <v>191</v>
      </c>
      <c r="C70" s="16" t="s">
        <v>49</v>
      </c>
      <c r="D70" s="90">
        <f>D71</f>
        <v>150</v>
      </c>
      <c r="E70" s="90">
        <f>E71</f>
        <v>150</v>
      </c>
      <c r="F70" s="90">
        <f>F71</f>
        <v>150</v>
      </c>
    </row>
    <row r="71" spans="1:6" ht="15.75" hidden="1">
      <c r="A71" s="13"/>
      <c r="B71" s="32" t="s">
        <v>113</v>
      </c>
      <c r="C71" s="16" t="s">
        <v>49</v>
      </c>
      <c r="D71" s="91">
        <f>Ведомственная!G64</f>
        <v>150</v>
      </c>
      <c r="E71" s="91">
        <f>Ведомственная!H64</f>
        <v>150</v>
      </c>
      <c r="F71" s="91">
        <f>Ведомственная!I64</f>
        <v>150</v>
      </c>
    </row>
    <row r="72" spans="1:6" ht="47.25" customHeight="1" hidden="1">
      <c r="A72" s="13" t="s">
        <v>135</v>
      </c>
      <c r="B72" s="22" t="s">
        <v>190</v>
      </c>
      <c r="C72" s="16" t="s">
        <v>49</v>
      </c>
      <c r="D72" s="90">
        <f>D73</f>
        <v>300</v>
      </c>
      <c r="E72" s="90">
        <f>E73</f>
        <v>300</v>
      </c>
      <c r="F72" s="90">
        <f>F73</f>
        <v>300</v>
      </c>
    </row>
    <row r="73" spans="1:6" ht="15.75" hidden="1">
      <c r="A73" s="13"/>
      <c r="B73" s="32" t="s">
        <v>113</v>
      </c>
      <c r="C73" s="16" t="s">
        <v>49</v>
      </c>
      <c r="D73" s="91">
        <f>Ведомственная!G66</f>
        <v>300</v>
      </c>
      <c r="E73" s="91">
        <f>Ведомственная!H66</f>
        <v>300</v>
      </c>
      <c r="F73" s="91">
        <f>Ведомственная!I66</f>
        <v>300</v>
      </c>
    </row>
    <row r="74" spans="1:6" ht="30" hidden="1">
      <c r="A74" s="13" t="s">
        <v>52</v>
      </c>
      <c r="B74" s="72" t="s">
        <v>197</v>
      </c>
      <c r="C74" s="16" t="s">
        <v>196</v>
      </c>
      <c r="D74" s="90" t="e">
        <f>D75</f>
        <v>#REF!</v>
      </c>
      <c r="E74" s="90" t="e">
        <f>E75</f>
        <v>#REF!</v>
      </c>
      <c r="F74" s="90" t="e">
        <f>F75</f>
        <v>#REF!</v>
      </c>
    </row>
    <row r="75" spans="1:6" ht="30" hidden="1">
      <c r="A75" s="13"/>
      <c r="B75" s="18" t="s">
        <v>151</v>
      </c>
      <c r="C75" s="16" t="s">
        <v>196</v>
      </c>
      <c r="D75" s="91" t="e">
        <f>Ведомственная!#REF!</f>
        <v>#REF!</v>
      </c>
      <c r="E75" s="91" t="e">
        <f>Ведомственная!#REF!</f>
        <v>#REF!</v>
      </c>
      <c r="F75" s="91" t="e">
        <f>Ведомственная!#REF!</f>
        <v>#REF!</v>
      </c>
    </row>
    <row r="76" spans="1:6" ht="15.75">
      <c r="A76" s="9" t="s">
        <v>30</v>
      </c>
      <c r="B76" s="115" t="s">
        <v>279</v>
      </c>
      <c r="C76" s="11" t="s">
        <v>280</v>
      </c>
      <c r="D76" s="90">
        <f>D77</f>
        <v>0</v>
      </c>
      <c r="E76" s="90">
        <f>E77</f>
        <v>50.5</v>
      </c>
      <c r="F76" s="90">
        <f>F77</f>
        <v>56.8</v>
      </c>
    </row>
    <row r="77" spans="1:6" ht="15.75">
      <c r="A77" s="13" t="s">
        <v>33</v>
      </c>
      <c r="B77" s="18" t="s">
        <v>281</v>
      </c>
      <c r="C77" s="16" t="s">
        <v>282</v>
      </c>
      <c r="D77" s="91">
        <f>'Разделы, подразделы, ЦС, группы'!F66</f>
        <v>0</v>
      </c>
      <c r="E77" s="91">
        <f>'Разделы, подразделы, ЦС, группы'!G66</f>
        <v>50.5</v>
      </c>
      <c r="F77" s="91">
        <f>'Разделы, подразделы, ЦС, группы'!H66</f>
        <v>56.8</v>
      </c>
    </row>
    <row r="78" spans="1:6" ht="15.75">
      <c r="A78" s="9" t="s">
        <v>36</v>
      </c>
      <c r="B78" s="10" t="s">
        <v>56</v>
      </c>
      <c r="C78" s="11" t="s">
        <v>55</v>
      </c>
      <c r="D78" s="90">
        <f>D79</f>
        <v>17822.7</v>
      </c>
      <c r="E78" s="90">
        <f>E79</f>
        <v>8980</v>
      </c>
      <c r="F78" s="90">
        <f>F79</f>
        <v>9200</v>
      </c>
    </row>
    <row r="79" spans="1:6" ht="15.75">
      <c r="A79" s="13" t="s">
        <v>37</v>
      </c>
      <c r="B79" s="15" t="s">
        <v>65</v>
      </c>
      <c r="C79" s="16" t="s">
        <v>66</v>
      </c>
      <c r="D79" s="91">
        <f>'Разделы, подразделы, ЦС, группы'!F70</f>
        <v>17822.7</v>
      </c>
      <c r="E79" s="91">
        <f>'Разделы, подразделы, ЦС, группы'!G70</f>
        <v>8980</v>
      </c>
      <c r="F79" s="91">
        <f>'Разделы, подразделы, ЦС, группы'!H70</f>
        <v>9200</v>
      </c>
    </row>
    <row r="80" spans="1:6" ht="15.75" hidden="1">
      <c r="A80" s="13"/>
      <c r="B80" s="26" t="s">
        <v>93</v>
      </c>
      <c r="C80" s="16" t="s">
        <v>66</v>
      </c>
      <c r="D80" s="90" t="e">
        <f>D81+D83</f>
        <v>#REF!</v>
      </c>
      <c r="E80" s="90" t="e">
        <f>E81+E83</f>
        <v>#REF!</v>
      </c>
      <c r="F80" s="90" t="e">
        <f>F81+F83</f>
        <v>#REF!</v>
      </c>
    </row>
    <row r="81" spans="1:6" ht="30" hidden="1">
      <c r="A81" s="13" t="s">
        <v>35</v>
      </c>
      <c r="B81" s="15" t="s">
        <v>126</v>
      </c>
      <c r="C81" s="16" t="s">
        <v>66</v>
      </c>
      <c r="D81" s="90">
        <f>D82</f>
        <v>10670</v>
      </c>
      <c r="E81" s="90">
        <f>E82</f>
        <v>8980</v>
      </c>
      <c r="F81" s="90">
        <f>F82</f>
        <v>9200</v>
      </c>
    </row>
    <row r="82" spans="1:6" ht="15.75" hidden="1">
      <c r="A82" s="13"/>
      <c r="B82" s="32" t="s">
        <v>113</v>
      </c>
      <c r="C82" s="16" t="s">
        <v>66</v>
      </c>
      <c r="D82" s="91">
        <f>Ведомственная!G75</f>
        <v>10670</v>
      </c>
      <c r="E82" s="91">
        <f>Ведомственная!H75</f>
        <v>8980</v>
      </c>
      <c r="F82" s="91">
        <f>Ведомственная!I75</f>
        <v>9200</v>
      </c>
    </row>
    <row r="83" spans="1:6" ht="30" hidden="1">
      <c r="A83" s="21" t="s">
        <v>168</v>
      </c>
      <c r="B83" s="15" t="s">
        <v>136</v>
      </c>
      <c r="C83" s="25" t="s">
        <v>66</v>
      </c>
      <c r="D83" s="90" t="e">
        <f>D84+D86</f>
        <v>#REF!</v>
      </c>
      <c r="E83" s="90" t="e">
        <f>E84+E86</f>
        <v>#REF!</v>
      </c>
      <c r="F83" s="90" t="e">
        <f>F84+F86</f>
        <v>#REF!</v>
      </c>
    </row>
    <row r="84" spans="1:6" ht="30" hidden="1">
      <c r="A84" s="30" t="s">
        <v>169</v>
      </c>
      <c r="B84" s="40" t="s">
        <v>137</v>
      </c>
      <c r="C84" s="25" t="s">
        <v>66</v>
      </c>
      <c r="D84" s="91" t="e">
        <f>D85</f>
        <v>#REF!</v>
      </c>
      <c r="E84" s="91" t="e">
        <f>E85</f>
        <v>#REF!</v>
      </c>
      <c r="F84" s="91" t="e">
        <f>F85</f>
        <v>#REF!</v>
      </c>
    </row>
    <row r="85" spans="1:6" ht="15.75" hidden="1">
      <c r="A85" s="30"/>
      <c r="B85" s="32" t="s">
        <v>113</v>
      </c>
      <c r="C85" s="25" t="s">
        <v>66</v>
      </c>
      <c r="D85" s="93" t="e">
        <f>Ведомственная!#REF!</f>
        <v>#REF!</v>
      </c>
      <c r="E85" s="93" t="e">
        <f>Ведомственная!#REF!</f>
        <v>#REF!</v>
      </c>
      <c r="F85" s="93" t="e">
        <f>Ведомственная!#REF!</f>
        <v>#REF!</v>
      </c>
    </row>
    <row r="86" spans="1:6" ht="46.5" customHeight="1" hidden="1">
      <c r="A86" s="30" t="s">
        <v>170</v>
      </c>
      <c r="B86" s="29" t="s">
        <v>153</v>
      </c>
      <c r="C86" s="25" t="s">
        <v>66</v>
      </c>
      <c r="D86" s="91" t="e">
        <f>D87</f>
        <v>#REF!</v>
      </c>
      <c r="E86" s="91" t="e">
        <f>E87</f>
        <v>#REF!</v>
      </c>
      <c r="F86" s="91" t="e">
        <f>F87</f>
        <v>#REF!</v>
      </c>
    </row>
    <row r="87" spans="1:6" ht="15.75" hidden="1">
      <c r="A87" s="30"/>
      <c r="B87" s="31" t="s">
        <v>113</v>
      </c>
      <c r="C87" s="25" t="s">
        <v>66</v>
      </c>
      <c r="D87" s="91" t="e">
        <f>Ведомственная!#REF!</f>
        <v>#REF!</v>
      </c>
      <c r="E87" s="91" t="e">
        <f>Ведомственная!#REF!</f>
        <v>#REF!</v>
      </c>
      <c r="F87" s="91" t="e">
        <f>Ведомственная!#REF!</f>
        <v>#REF!</v>
      </c>
    </row>
    <row r="88" spans="1:6" ht="15.75">
      <c r="A88" s="9" t="s">
        <v>38</v>
      </c>
      <c r="B88" s="26" t="s">
        <v>79</v>
      </c>
      <c r="C88" s="11" t="s">
        <v>75</v>
      </c>
      <c r="D88" s="90">
        <f>D89</f>
        <v>250</v>
      </c>
      <c r="E88" s="90">
        <f aca="true" t="shared" si="0" ref="E88:F90">E89</f>
        <v>250</v>
      </c>
      <c r="F88" s="90">
        <f t="shared" si="0"/>
        <v>250</v>
      </c>
    </row>
    <row r="89" spans="1:6" ht="15.75">
      <c r="A89" s="13" t="s">
        <v>39</v>
      </c>
      <c r="B89" s="15" t="s">
        <v>78</v>
      </c>
      <c r="C89" s="16" t="s">
        <v>76</v>
      </c>
      <c r="D89" s="91">
        <f>D90</f>
        <v>250</v>
      </c>
      <c r="E89" s="91">
        <f t="shared" si="0"/>
        <v>250</v>
      </c>
      <c r="F89" s="91">
        <f t="shared" si="0"/>
        <v>250</v>
      </c>
    </row>
    <row r="90" spans="1:6" ht="30" hidden="1">
      <c r="A90" s="13" t="s">
        <v>81</v>
      </c>
      <c r="B90" s="15" t="s">
        <v>92</v>
      </c>
      <c r="C90" s="16" t="s">
        <v>76</v>
      </c>
      <c r="D90" s="91">
        <f>D91</f>
        <v>250</v>
      </c>
      <c r="E90" s="91">
        <f t="shared" si="0"/>
        <v>250</v>
      </c>
      <c r="F90" s="91">
        <f t="shared" si="0"/>
        <v>250</v>
      </c>
    </row>
    <row r="91" spans="1:6" ht="15.75" hidden="1">
      <c r="A91" s="9"/>
      <c r="B91" s="32" t="s">
        <v>113</v>
      </c>
      <c r="C91" s="16" t="s">
        <v>76</v>
      </c>
      <c r="D91" s="91">
        <f>Ведомственная!G82</f>
        <v>250</v>
      </c>
      <c r="E91" s="91">
        <f>Ведомственная!H82</f>
        <v>250</v>
      </c>
      <c r="F91" s="91">
        <f>Ведомственная!I82</f>
        <v>250</v>
      </c>
    </row>
    <row r="92" spans="1:6" ht="15.75">
      <c r="A92" s="9" t="s">
        <v>58</v>
      </c>
      <c r="B92" s="10" t="s">
        <v>63</v>
      </c>
      <c r="C92" s="11" t="s">
        <v>64</v>
      </c>
      <c r="D92" s="90">
        <f>D93+D94</f>
        <v>6129.099999999999</v>
      </c>
      <c r="E92" s="90">
        <f>E93+E94</f>
        <v>5962.5</v>
      </c>
      <c r="F92" s="90">
        <f>F93+F94</f>
        <v>5962.5</v>
      </c>
    </row>
    <row r="93" spans="1:6" ht="15.75">
      <c r="A93" s="13" t="s">
        <v>59</v>
      </c>
      <c r="B93" s="29" t="s">
        <v>284</v>
      </c>
      <c r="C93" s="16" t="s">
        <v>100</v>
      </c>
      <c r="D93" s="91">
        <f>'Разделы, подразделы, ЦС, группы'!F83</f>
        <v>50</v>
      </c>
      <c r="E93" s="91">
        <f>'Разделы, подразделы, ЦС, группы'!G83</f>
        <v>50</v>
      </c>
      <c r="F93" s="91">
        <f>'Разделы, подразделы, ЦС, группы'!H83</f>
        <v>50</v>
      </c>
    </row>
    <row r="94" spans="1:6" ht="15.75">
      <c r="A94" s="13" t="s">
        <v>199</v>
      </c>
      <c r="B94" s="22" t="s">
        <v>103</v>
      </c>
      <c r="C94" s="16" t="s">
        <v>102</v>
      </c>
      <c r="D94" s="91">
        <f>'Разделы, подразделы, ЦС, группы'!F86</f>
        <v>6079.099999999999</v>
      </c>
      <c r="E94" s="91">
        <f>'Разделы, подразделы, ЦС, группы'!G86</f>
        <v>5912.5</v>
      </c>
      <c r="F94" s="91">
        <f>'Разделы, подразделы, ЦС, группы'!H86</f>
        <v>5912.5</v>
      </c>
    </row>
    <row r="95" spans="1:6" ht="45" hidden="1">
      <c r="A95" s="13" t="s">
        <v>172</v>
      </c>
      <c r="B95" s="48" t="s">
        <v>181</v>
      </c>
      <c r="C95" s="11" t="s">
        <v>102</v>
      </c>
      <c r="D95" s="90">
        <f>D96</f>
        <v>245</v>
      </c>
      <c r="E95" s="90">
        <f>E96</f>
        <v>220</v>
      </c>
      <c r="F95" s="90">
        <f>F96</f>
        <v>220</v>
      </c>
    </row>
    <row r="96" spans="1:6" ht="15.75" hidden="1">
      <c r="A96" s="9"/>
      <c r="B96" s="32" t="s">
        <v>113</v>
      </c>
      <c r="C96" s="11" t="s">
        <v>102</v>
      </c>
      <c r="D96" s="91">
        <f>Ведомственная!G93</f>
        <v>245</v>
      </c>
      <c r="E96" s="91">
        <f>Ведомственная!H93</f>
        <v>220</v>
      </c>
      <c r="F96" s="91">
        <f>Ведомственная!I93</f>
        <v>220</v>
      </c>
    </row>
    <row r="97" spans="1:6" ht="30" hidden="1">
      <c r="A97" s="13" t="s">
        <v>179</v>
      </c>
      <c r="B97" s="22" t="s">
        <v>189</v>
      </c>
      <c r="C97" s="16" t="s">
        <v>102</v>
      </c>
      <c r="D97" s="90">
        <f>D98</f>
        <v>187.2</v>
      </c>
      <c r="E97" s="90">
        <f>E98</f>
        <v>200</v>
      </c>
      <c r="F97" s="90">
        <f>F98</f>
        <v>200</v>
      </c>
    </row>
    <row r="98" spans="1:6" ht="15.75" hidden="1">
      <c r="A98" s="13"/>
      <c r="B98" s="32" t="s">
        <v>113</v>
      </c>
      <c r="C98" s="16" t="s">
        <v>102</v>
      </c>
      <c r="D98" s="91">
        <f>Ведомственная!G95</f>
        <v>187.2</v>
      </c>
      <c r="E98" s="91">
        <f>Ведомственная!H95</f>
        <v>200</v>
      </c>
      <c r="F98" s="91">
        <f>Ведомственная!I95</f>
        <v>200</v>
      </c>
    </row>
    <row r="99" spans="1:6" ht="15.75">
      <c r="A99" s="9" t="s">
        <v>69</v>
      </c>
      <c r="B99" s="10" t="s">
        <v>85</v>
      </c>
      <c r="C99" s="11" t="s">
        <v>40</v>
      </c>
      <c r="D99" s="90">
        <f>D100+D103</f>
        <v>16261.6</v>
      </c>
      <c r="E99" s="90">
        <f>E100+E103</f>
        <v>13926.3</v>
      </c>
      <c r="F99" s="90">
        <f>F100+F103</f>
        <v>13926.3</v>
      </c>
    </row>
    <row r="100" spans="1:6" ht="15.75">
      <c r="A100" s="21" t="s">
        <v>70</v>
      </c>
      <c r="B100" s="22" t="s">
        <v>60</v>
      </c>
      <c r="C100" s="16" t="s">
        <v>57</v>
      </c>
      <c r="D100" s="91">
        <f aca="true" t="shared" si="1" ref="D100:F101">D101</f>
        <v>10000</v>
      </c>
      <c r="E100" s="91">
        <f t="shared" si="1"/>
        <v>7430</v>
      </c>
      <c r="F100" s="91">
        <f t="shared" si="1"/>
        <v>7430</v>
      </c>
    </row>
    <row r="101" spans="1:6" ht="45" hidden="1">
      <c r="A101" s="21" t="s">
        <v>127</v>
      </c>
      <c r="B101" s="15" t="s">
        <v>188</v>
      </c>
      <c r="C101" s="11" t="s">
        <v>57</v>
      </c>
      <c r="D101" s="90">
        <f t="shared" si="1"/>
        <v>10000</v>
      </c>
      <c r="E101" s="90">
        <f t="shared" si="1"/>
        <v>7430</v>
      </c>
      <c r="F101" s="90">
        <f t="shared" si="1"/>
        <v>7430</v>
      </c>
    </row>
    <row r="102" spans="1:6" ht="15.75" hidden="1">
      <c r="A102" s="21"/>
      <c r="B102" s="32" t="s">
        <v>113</v>
      </c>
      <c r="C102" s="16" t="s">
        <v>57</v>
      </c>
      <c r="D102" s="91">
        <f>Ведомственная!G99</f>
        <v>10000</v>
      </c>
      <c r="E102" s="91">
        <f>Ведомственная!H99</f>
        <v>7430</v>
      </c>
      <c r="F102" s="91">
        <f>Ведомственная!I99</f>
        <v>7430</v>
      </c>
    </row>
    <row r="103" spans="1:6" ht="15.75">
      <c r="A103" s="21" t="s">
        <v>194</v>
      </c>
      <c r="B103" s="32" t="s">
        <v>216</v>
      </c>
      <c r="C103" s="16" t="s">
        <v>218</v>
      </c>
      <c r="D103" s="91">
        <f>'Разделы, подразделы, ЦС, группы'!F99</f>
        <v>6261.6</v>
      </c>
      <c r="E103" s="91">
        <f>'Разделы, подразделы, ЦС, группы'!G99</f>
        <v>6496.3</v>
      </c>
      <c r="F103" s="91">
        <f>'Разделы, подразделы, ЦС, группы'!H99</f>
        <v>6496.3</v>
      </c>
    </row>
    <row r="104" spans="1:6" s="49" customFormat="1" ht="15.75">
      <c r="A104" s="9" t="s">
        <v>67</v>
      </c>
      <c r="B104" s="10" t="s">
        <v>42</v>
      </c>
      <c r="C104" s="11" t="s">
        <v>43</v>
      </c>
      <c r="D104" s="90">
        <f>D108+D105+D109</f>
        <v>13106.399999999998</v>
      </c>
      <c r="E104" s="90">
        <f>E108+E105+E109</f>
        <v>14057.199999999999</v>
      </c>
      <c r="F104" s="90">
        <f>F108+F105+F109</f>
        <v>14699.4</v>
      </c>
    </row>
    <row r="105" spans="1:6" s="49" customFormat="1" ht="15.75">
      <c r="A105" s="13" t="s">
        <v>61</v>
      </c>
      <c r="B105" s="22" t="s">
        <v>184</v>
      </c>
      <c r="C105" s="16" t="s">
        <v>183</v>
      </c>
      <c r="D105" s="91">
        <f>'Разделы, подразделы, ЦС, группы'!F105</f>
        <v>415.3</v>
      </c>
      <c r="E105" s="91">
        <f>'Разделы, подразделы, ЦС, группы'!G105</f>
        <v>435.5</v>
      </c>
      <c r="F105" s="91">
        <f>'Разделы, подразделы, ЦС, группы'!H105</f>
        <v>455.4</v>
      </c>
    </row>
    <row r="106" spans="1:6" s="49" customFormat="1" ht="30" hidden="1">
      <c r="A106" s="13" t="s">
        <v>71</v>
      </c>
      <c r="B106" s="15" t="s">
        <v>110</v>
      </c>
      <c r="C106" s="16" t="s">
        <v>183</v>
      </c>
      <c r="D106" s="91">
        <f>Ведомственная!G108</f>
        <v>415.3</v>
      </c>
      <c r="E106" s="91">
        <f>Ведомственная!H108</f>
        <v>435.5</v>
      </c>
      <c r="F106" s="91">
        <f>Ведомственная!I108</f>
        <v>455.4</v>
      </c>
    </row>
    <row r="107" spans="1:6" s="49" customFormat="1" ht="15.75" hidden="1">
      <c r="A107" s="13"/>
      <c r="B107" s="15" t="s">
        <v>115</v>
      </c>
      <c r="C107" s="16" t="s">
        <v>183</v>
      </c>
      <c r="D107" s="91">
        <f>Ведомственная!G108</f>
        <v>415.3</v>
      </c>
      <c r="E107" s="91">
        <f>Ведомственная!H108</f>
        <v>435.5</v>
      </c>
      <c r="F107" s="91">
        <f>Ведомственная!I108</f>
        <v>455.4</v>
      </c>
    </row>
    <row r="108" spans="1:6" s="49" customFormat="1" ht="15.75" hidden="1">
      <c r="A108" s="9" t="s">
        <v>67</v>
      </c>
      <c r="B108" s="26" t="s">
        <v>44</v>
      </c>
      <c r="C108" s="11" t="s">
        <v>45</v>
      </c>
      <c r="D108" s="90">
        <f>D110</f>
        <v>11789.099999999999</v>
      </c>
      <c r="E108" s="90">
        <f>E110</f>
        <v>12363.3</v>
      </c>
      <c r="F108" s="90">
        <f>F110</f>
        <v>12928.1</v>
      </c>
    </row>
    <row r="109" spans="1:6" s="49" customFormat="1" ht="15.75">
      <c r="A109" s="13" t="s">
        <v>200</v>
      </c>
      <c r="B109" s="15" t="s">
        <v>215</v>
      </c>
      <c r="C109" s="16" t="s">
        <v>214</v>
      </c>
      <c r="D109" s="91">
        <f>'Разделы, подразделы, ЦС, группы'!F108</f>
        <v>902</v>
      </c>
      <c r="E109" s="91">
        <f>'Разделы, подразделы, ЦС, группы'!G108</f>
        <v>1258.4</v>
      </c>
      <c r="F109" s="91">
        <f>'Разделы, подразделы, ЦС, группы'!H108</f>
        <v>1315.9</v>
      </c>
    </row>
    <row r="110" spans="1:6" s="49" customFormat="1" ht="15.75">
      <c r="A110" s="13" t="s">
        <v>213</v>
      </c>
      <c r="B110" s="15" t="s">
        <v>44</v>
      </c>
      <c r="C110" s="16" t="s">
        <v>45</v>
      </c>
      <c r="D110" s="91">
        <f>'Разделы, подразделы, ЦС, группы'!F111</f>
        <v>11789.099999999999</v>
      </c>
      <c r="E110" s="91">
        <f>'Разделы, подразделы, ЦС, группы'!G111</f>
        <v>12363.3</v>
      </c>
      <c r="F110" s="91">
        <f>'Разделы, подразделы, ЦС, группы'!H111</f>
        <v>12928.1</v>
      </c>
    </row>
    <row r="111" spans="1:6" ht="45" hidden="1">
      <c r="A111" s="13" t="s">
        <v>62</v>
      </c>
      <c r="B111" s="28" t="s">
        <v>177</v>
      </c>
      <c r="C111" s="11" t="s">
        <v>45</v>
      </c>
      <c r="D111" s="90">
        <f>D112</f>
        <v>7479.4</v>
      </c>
      <c r="E111" s="90">
        <f>E112</f>
        <v>7843.7</v>
      </c>
      <c r="F111" s="90">
        <f>F112</f>
        <v>8202.2</v>
      </c>
    </row>
    <row r="112" spans="1:6" ht="15.75" hidden="1">
      <c r="A112" s="13"/>
      <c r="B112" s="17" t="s">
        <v>115</v>
      </c>
      <c r="C112" s="16" t="s">
        <v>45</v>
      </c>
      <c r="D112" s="91">
        <f>Ведомственная!G114</f>
        <v>7479.4</v>
      </c>
      <c r="E112" s="91">
        <f>Ведомственная!H114</f>
        <v>7843.7</v>
      </c>
      <c r="F112" s="91">
        <f>Ведомственная!I114</f>
        <v>8202.2</v>
      </c>
    </row>
    <row r="113" spans="1:6" ht="45" hidden="1">
      <c r="A113" s="13" t="s">
        <v>173</v>
      </c>
      <c r="B113" s="17" t="s">
        <v>152</v>
      </c>
      <c r="C113" s="11" t="s">
        <v>45</v>
      </c>
      <c r="D113" s="90">
        <f>D114</f>
        <v>4309.7</v>
      </c>
      <c r="E113" s="90">
        <f>E114</f>
        <v>4519.6</v>
      </c>
      <c r="F113" s="90">
        <f>F114</f>
        <v>4725.9</v>
      </c>
    </row>
    <row r="114" spans="1:6" ht="15.75" hidden="1">
      <c r="A114" s="13"/>
      <c r="B114" s="17" t="s">
        <v>115</v>
      </c>
      <c r="C114" s="16" t="s">
        <v>45</v>
      </c>
      <c r="D114" s="91">
        <f>Ведомственная!G116</f>
        <v>4309.7</v>
      </c>
      <c r="E114" s="91">
        <f>Ведомственная!H116</f>
        <v>4519.6</v>
      </c>
      <c r="F114" s="91">
        <f>Ведомственная!I116</f>
        <v>4725.9</v>
      </c>
    </row>
    <row r="115" spans="1:6" ht="15.75">
      <c r="A115" s="7" t="s">
        <v>72</v>
      </c>
      <c r="B115" s="26" t="s">
        <v>120</v>
      </c>
      <c r="C115" s="11" t="s">
        <v>122</v>
      </c>
      <c r="D115" s="94">
        <f>D117</f>
        <v>400</v>
      </c>
      <c r="E115" s="94">
        <f>E117</f>
        <v>200</v>
      </c>
      <c r="F115" s="94">
        <f>F117</f>
        <v>200</v>
      </c>
    </row>
    <row r="116" spans="1:6" ht="15.75">
      <c r="A116" s="21" t="s">
        <v>68</v>
      </c>
      <c r="B116" s="15" t="s">
        <v>154</v>
      </c>
      <c r="C116" s="16" t="s">
        <v>121</v>
      </c>
      <c r="D116" s="93">
        <f aca="true" t="shared" si="2" ref="D116:F117">D117</f>
        <v>400</v>
      </c>
      <c r="E116" s="93">
        <f t="shared" si="2"/>
        <v>200</v>
      </c>
      <c r="F116" s="93">
        <f t="shared" si="2"/>
        <v>200</v>
      </c>
    </row>
    <row r="117" spans="1:6" ht="75" customHeight="1" hidden="1">
      <c r="A117" s="13" t="s">
        <v>128</v>
      </c>
      <c r="B117" s="47" t="s">
        <v>180</v>
      </c>
      <c r="C117" s="16" t="s">
        <v>121</v>
      </c>
      <c r="D117" s="93">
        <f t="shared" si="2"/>
        <v>400</v>
      </c>
      <c r="E117" s="93">
        <f t="shared" si="2"/>
        <v>200</v>
      </c>
      <c r="F117" s="93">
        <f t="shared" si="2"/>
        <v>200</v>
      </c>
    </row>
    <row r="118" spans="1:6" ht="15.75" hidden="1">
      <c r="A118" s="13"/>
      <c r="B118" s="32" t="s">
        <v>113</v>
      </c>
      <c r="C118" s="16" t="s">
        <v>121</v>
      </c>
      <c r="D118" s="93">
        <f>Ведомственная!G120</f>
        <v>400</v>
      </c>
      <c r="E118" s="93">
        <f>Ведомственная!H120</f>
        <v>200</v>
      </c>
      <c r="F118" s="93">
        <f>Ведомственная!I120</f>
        <v>200</v>
      </c>
    </row>
    <row r="119" spans="1:6" ht="15.75">
      <c r="A119" s="7" t="s">
        <v>77</v>
      </c>
      <c r="B119" s="26" t="s">
        <v>83</v>
      </c>
      <c r="C119" s="11" t="s">
        <v>84</v>
      </c>
      <c r="D119" s="90">
        <f>D120</f>
        <v>1950</v>
      </c>
      <c r="E119" s="90">
        <f aca="true" t="shared" si="3" ref="E119:F121">E120</f>
        <v>1950</v>
      </c>
      <c r="F119" s="90">
        <f t="shared" si="3"/>
        <v>1950</v>
      </c>
    </row>
    <row r="120" spans="1:6" ht="15.75">
      <c r="A120" s="13" t="s">
        <v>73</v>
      </c>
      <c r="B120" s="22" t="s">
        <v>41</v>
      </c>
      <c r="C120" s="16" t="s">
        <v>82</v>
      </c>
      <c r="D120" s="91">
        <f>D121</f>
        <v>1950</v>
      </c>
      <c r="E120" s="91">
        <f t="shared" si="3"/>
        <v>1950</v>
      </c>
      <c r="F120" s="91">
        <f t="shared" si="3"/>
        <v>1950</v>
      </c>
    </row>
    <row r="121" spans="1:6" ht="30" hidden="1">
      <c r="A121" s="13" t="s">
        <v>74</v>
      </c>
      <c r="B121" s="15" t="s">
        <v>192</v>
      </c>
      <c r="C121" s="16" t="s">
        <v>82</v>
      </c>
      <c r="D121" s="90">
        <f>D122</f>
        <v>1950</v>
      </c>
      <c r="E121" s="90">
        <f t="shared" si="3"/>
        <v>1950</v>
      </c>
      <c r="F121" s="90">
        <f t="shared" si="3"/>
        <v>1950</v>
      </c>
    </row>
    <row r="122" spans="1:6" ht="15.75" hidden="1">
      <c r="A122" s="9"/>
      <c r="B122" s="32" t="s">
        <v>113</v>
      </c>
      <c r="C122" s="16" t="s">
        <v>82</v>
      </c>
      <c r="D122" s="91">
        <f>Ведомственная!G124</f>
        <v>1950</v>
      </c>
      <c r="E122" s="91">
        <f>Ведомственная!H124</f>
        <v>1950</v>
      </c>
      <c r="F122" s="91">
        <f>Ведомственная!I124</f>
        <v>1950</v>
      </c>
    </row>
    <row r="123" spans="1:6" s="79" customFormat="1" ht="16.5">
      <c r="A123" s="81"/>
      <c r="B123" s="75" t="s">
        <v>0</v>
      </c>
      <c r="C123" s="77"/>
      <c r="D123" s="92">
        <f>D17+D61+D76+D78+D88+D92+D99+D104+D115+D119</f>
        <v>75882.4</v>
      </c>
      <c r="E123" s="92">
        <f>E17+E61+E76+E78+E88+E92+E99+E104+E115+E119</f>
        <v>67388.2</v>
      </c>
      <c r="F123" s="92">
        <f>F17+F61+F76+F78+F88+F92+F99+F104+F115+F119</f>
        <v>70483.4</v>
      </c>
    </row>
    <row r="124" spans="1:6" ht="15.75">
      <c r="A124" s="35"/>
      <c r="B124" s="36"/>
      <c r="C124" s="37"/>
      <c r="D124" s="44"/>
      <c r="E124" s="44"/>
      <c r="F124" s="44"/>
    </row>
  </sheetData>
  <sheetProtection/>
  <mergeCells count="13">
    <mergeCell ref="C6:D6"/>
    <mergeCell ref="A6:B6"/>
    <mergeCell ref="E6:F6"/>
    <mergeCell ref="A10:F10"/>
    <mergeCell ref="A11:F11"/>
    <mergeCell ref="A12:F12"/>
    <mergeCell ref="A15:A16"/>
    <mergeCell ref="B15:B16"/>
    <mergeCell ref="C15:C16"/>
    <mergeCell ref="D15:D16"/>
    <mergeCell ref="E15:F15"/>
    <mergeCell ref="A13:F13"/>
    <mergeCell ref="A14:D14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69" r:id="rId1"/>
  <rowBreaks count="3" manualBreakCount="3">
    <brk id="35" max="255" man="1"/>
    <brk id="50" max="255" man="1"/>
    <brk id="6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21" sqref="B21"/>
    </sheetView>
  </sheetViews>
  <sheetFormatPr defaultColWidth="7.09765625" defaultRowHeight="15"/>
  <cols>
    <col min="1" max="1" width="49.09765625" style="97" customWidth="1"/>
    <col min="2" max="2" width="18.296875" style="97" customWidth="1"/>
    <col min="3" max="5" width="11.796875" style="97" customWidth="1"/>
    <col min="6" max="16384" width="7.09765625" style="97" customWidth="1"/>
  </cols>
  <sheetData>
    <row r="1" spans="2:4" s="1" customFormat="1" ht="15">
      <c r="B1" s="82"/>
      <c r="D1" s="82" t="s">
        <v>375</v>
      </c>
    </row>
    <row r="2" spans="2:4" s="1" customFormat="1" ht="15">
      <c r="B2" s="82"/>
      <c r="D2" s="82" t="s">
        <v>323</v>
      </c>
    </row>
    <row r="3" spans="2:4" s="1" customFormat="1" ht="15">
      <c r="B3" s="83"/>
      <c r="D3" s="83" t="s">
        <v>303</v>
      </c>
    </row>
    <row r="4" spans="2:4" s="1" customFormat="1" ht="15">
      <c r="B4" s="83"/>
      <c r="D4" s="83" t="s">
        <v>195</v>
      </c>
    </row>
    <row r="5" spans="2:4" s="1" customFormat="1" ht="15">
      <c r="B5" s="83"/>
      <c r="D5" s="83" t="s">
        <v>222</v>
      </c>
    </row>
    <row r="6" spans="2:5" s="1" customFormat="1" ht="15">
      <c r="B6" s="186"/>
      <c r="C6" s="186"/>
      <c r="D6" s="186" t="s">
        <v>88</v>
      </c>
      <c r="E6" s="186"/>
    </row>
    <row r="7" spans="2:5" s="1" customFormat="1" ht="15">
      <c r="B7" s="84"/>
      <c r="C7" s="51"/>
      <c r="D7" s="113" t="s">
        <v>387</v>
      </c>
      <c r="E7" s="51"/>
    </row>
    <row r="8" spans="2:4" ht="12.75">
      <c r="B8" s="98"/>
      <c r="D8" s="97" t="s">
        <v>321</v>
      </c>
    </row>
    <row r="10" spans="1:5" ht="20.25" customHeight="1">
      <c r="A10" s="164" t="s">
        <v>244</v>
      </c>
      <c r="B10" s="164"/>
      <c r="C10" s="164"/>
      <c r="D10" s="165"/>
      <c r="E10" s="165"/>
    </row>
    <row r="11" spans="1:5" ht="20.25" customHeight="1">
      <c r="A11" s="164" t="s">
        <v>174</v>
      </c>
      <c r="B11" s="164"/>
      <c r="C11" s="164"/>
      <c r="D11" s="165"/>
      <c r="E11" s="165"/>
    </row>
    <row r="12" spans="1:5" ht="20.25" customHeight="1">
      <c r="A12" s="164" t="s">
        <v>245</v>
      </c>
      <c r="B12" s="164"/>
      <c r="C12" s="164"/>
      <c r="D12" s="165"/>
      <c r="E12" s="165"/>
    </row>
    <row r="13" spans="1:5" ht="20.25" customHeight="1">
      <c r="A13" s="164" t="s">
        <v>246</v>
      </c>
      <c r="B13" s="164"/>
      <c r="C13" s="164"/>
      <c r="D13" s="165"/>
      <c r="E13" s="165"/>
    </row>
    <row r="14" spans="1:5" ht="20.25">
      <c r="A14" s="164" t="s">
        <v>273</v>
      </c>
      <c r="B14" s="164"/>
      <c r="C14" s="164"/>
      <c r="D14" s="165"/>
      <c r="E14" s="165"/>
    </row>
    <row r="15" spans="1:5" ht="12.75">
      <c r="A15" s="166"/>
      <c r="B15" s="166"/>
      <c r="C15" s="166"/>
      <c r="E15" s="120" t="s">
        <v>318</v>
      </c>
    </row>
    <row r="16" spans="1:5" ht="12.75">
      <c r="A16" s="156" t="s">
        <v>2</v>
      </c>
      <c r="B16" s="156" t="s">
        <v>247</v>
      </c>
      <c r="C16" s="161" t="s">
        <v>274</v>
      </c>
      <c r="D16" s="163" t="s">
        <v>319</v>
      </c>
      <c r="E16" s="163"/>
    </row>
    <row r="17" spans="1:5" ht="12.75">
      <c r="A17" s="157"/>
      <c r="B17" s="157"/>
      <c r="C17" s="162"/>
      <c r="D17" s="118" t="s">
        <v>275</v>
      </c>
      <c r="E17" s="118" t="s">
        <v>276</v>
      </c>
    </row>
    <row r="18" spans="1:5" s="101" customFormat="1" ht="37.5">
      <c r="A18" s="96" t="s">
        <v>248</v>
      </c>
      <c r="B18" s="99"/>
      <c r="C18" s="100">
        <f aca="true" t="shared" si="0" ref="C18:E19">C19</f>
        <v>1071.7999999999884</v>
      </c>
      <c r="D18" s="100">
        <f t="shared" si="0"/>
        <v>598.0999999999913</v>
      </c>
      <c r="E18" s="100">
        <f t="shared" si="0"/>
        <v>658.1999999999971</v>
      </c>
    </row>
    <row r="19" spans="1:5" ht="33">
      <c r="A19" s="102" t="s">
        <v>249</v>
      </c>
      <c r="B19" s="103" t="s">
        <v>250</v>
      </c>
      <c r="C19" s="104">
        <f t="shared" si="0"/>
        <v>1071.7999999999884</v>
      </c>
      <c r="D19" s="104">
        <f t="shared" si="0"/>
        <v>598.0999999999913</v>
      </c>
      <c r="E19" s="104">
        <f t="shared" si="0"/>
        <v>658.1999999999971</v>
      </c>
    </row>
    <row r="20" spans="1:5" ht="31.5">
      <c r="A20" s="105" t="s">
        <v>251</v>
      </c>
      <c r="B20" s="106" t="s">
        <v>252</v>
      </c>
      <c r="C20" s="107">
        <f>C21+C25</f>
        <v>1071.7999999999884</v>
      </c>
      <c r="D20" s="107">
        <f>D21+D25</f>
        <v>598.0999999999913</v>
      </c>
      <c r="E20" s="107">
        <f>E21+E25</f>
        <v>658.1999999999971</v>
      </c>
    </row>
    <row r="21" spans="1:5" ht="15.75">
      <c r="A21" s="108" t="s">
        <v>253</v>
      </c>
      <c r="B21" s="109" t="s">
        <v>254</v>
      </c>
      <c r="C21" s="110">
        <f>C22</f>
        <v>-74810.6</v>
      </c>
      <c r="D21" s="110">
        <f aca="true" t="shared" si="1" ref="D21:E23">D22</f>
        <v>-66790.1</v>
      </c>
      <c r="E21" s="110">
        <f t="shared" si="1"/>
        <v>-69825.2</v>
      </c>
    </row>
    <row r="22" spans="1:5" ht="15.75">
      <c r="A22" s="108" t="s">
        <v>255</v>
      </c>
      <c r="B22" s="109" t="s">
        <v>256</v>
      </c>
      <c r="C22" s="110">
        <f>C23</f>
        <v>-74810.6</v>
      </c>
      <c r="D22" s="110">
        <f t="shared" si="1"/>
        <v>-66790.1</v>
      </c>
      <c r="E22" s="110">
        <f t="shared" si="1"/>
        <v>-69825.2</v>
      </c>
    </row>
    <row r="23" spans="1:5" ht="15.75">
      <c r="A23" s="108" t="s">
        <v>257</v>
      </c>
      <c r="B23" s="109" t="s">
        <v>258</v>
      </c>
      <c r="C23" s="110">
        <f>C24</f>
        <v>-74810.6</v>
      </c>
      <c r="D23" s="110">
        <f t="shared" si="1"/>
        <v>-66790.1</v>
      </c>
      <c r="E23" s="110">
        <f t="shared" si="1"/>
        <v>-69825.2</v>
      </c>
    </row>
    <row r="24" spans="1:5" ht="45.75" customHeight="1">
      <c r="A24" s="108" t="s">
        <v>259</v>
      </c>
      <c r="B24" s="109" t="s">
        <v>260</v>
      </c>
      <c r="C24" s="110">
        <f>-Доходы!C45</f>
        <v>-74810.6</v>
      </c>
      <c r="D24" s="110">
        <f>-Доходы!D45</f>
        <v>-66790.1</v>
      </c>
      <c r="E24" s="110">
        <f>-Доходы!E45</f>
        <v>-69825.2</v>
      </c>
    </row>
    <row r="25" spans="1:5" ht="15.75">
      <c r="A25" s="108" t="s">
        <v>261</v>
      </c>
      <c r="B25" s="109" t="s">
        <v>262</v>
      </c>
      <c r="C25" s="110">
        <f>C26</f>
        <v>75882.4</v>
      </c>
      <c r="D25" s="110">
        <f aca="true" t="shared" si="2" ref="D25:E27">D26</f>
        <v>67388.2</v>
      </c>
      <c r="E25" s="110">
        <f t="shared" si="2"/>
        <v>70483.4</v>
      </c>
    </row>
    <row r="26" spans="1:5" ht="15.75">
      <c r="A26" s="108" t="s">
        <v>263</v>
      </c>
      <c r="B26" s="109" t="s">
        <v>264</v>
      </c>
      <c r="C26" s="110">
        <f>C27</f>
        <v>75882.4</v>
      </c>
      <c r="D26" s="110">
        <f t="shared" si="2"/>
        <v>67388.2</v>
      </c>
      <c r="E26" s="110">
        <f t="shared" si="2"/>
        <v>70483.4</v>
      </c>
    </row>
    <row r="27" spans="1:5" ht="15.75">
      <c r="A27" s="108" t="s">
        <v>265</v>
      </c>
      <c r="B27" s="109" t="s">
        <v>266</v>
      </c>
      <c r="C27" s="110">
        <f>C28</f>
        <v>75882.4</v>
      </c>
      <c r="D27" s="110">
        <f t="shared" si="2"/>
        <v>67388.2</v>
      </c>
      <c r="E27" s="110">
        <f t="shared" si="2"/>
        <v>70483.4</v>
      </c>
    </row>
    <row r="28" spans="1:5" ht="45.75" customHeight="1">
      <c r="A28" s="108" t="s">
        <v>267</v>
      </c>
      <c r="B28" s="109" t="s">
        <v>268</v>
      </c>
      <c r="C28" s="110">
        <f>'Разделы, подразделы'!D123</f>
        <v>75882.4</v>
      </c>
      <c r="D28" s="110">
        <f>'Разделы, подразделы'!E123</f>
        <v>67388.2</v>
      </c>
      <c r="E28" s="110">
        <f>'Разделы, подразделы'!F123</f>
        <v>70483.4</v>
      </c>
    </row>
    <row r="32" spans="3:5" ht="12.75">
      <c r="C32" s="111"/>
      <c r="D32" s="111"/>
      <c r="E32" s="111"/>
    </row>
  </sheetData>
  <sheetProtection/>
  <mergeCells count="12">
    <mergeCell ref="D16:E16"/>
    <mergeCell ref="A12:E12"/>
    <mergeCell ref="A13:E13"/>
    <mergeCell ref="A14:E14"/>
    <mergeCell ref="A16:A17"/>
    <mergeCell ref="B16:B17"/>
    <mergeCell ref="A15:C15"/>
    <mergeCell ref="C16:C17"/>
    <mergeCell ref="D6:E6"/>
    <mergeCell ref="B6:C6"/>
    <mergeCell ref="A10:E10"/>
    <mergeCell ref="A11:E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2023-08-14T11:28:56Z</cp:lastPrinted>
  <dcterms:created xsi:type="dcterms:W3CDTF">2006-02-14T14:57:27Z</dcterms:created>
  <dcterms:modified xsi:type="dcterms:W3CDTF">2023-08-14T11:29:00Z</dcterms:modified>
  <cp:category/>
  <cp:version/>
  <cp:contentType/>
  <cp:contentStatus/>
</cp:coreProperties>
</file>