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3"/>
  </bookViews>
  <sheets>
    <sheet name="Доходы" sheetId="1" r:id="rId1"/>
    <sheet name="Ведомственная" sheetId="2" r:id="rId2"/>
    <sheet name="Разделы, подразделы, ЦС" sheetId="3" r:id="rId3"/>
    <sheet name="Источники" sheetId="4" r:id="rId4"/>
  </sheets>
  <definedNames>
    <definedName name="_ftn1" localSheetId="1">'Ведомственная'!$B$34</definedName>
    <definedName name="_ftn1" localSheetId="2">'Разделы, подразделы, ЦС'!#REF!</definedName>
    <definedName name="_ftnref1" localSheetId="1">'Ведомственная'!$B$31</definedName>
    <definedName name="_ftnref1" localSheetId="2">'Разделы, подразделы, ЦС'!#REF!</definedName>
  </definedNames>
  <calcPr fullCalcOnLoad="1"/>
</workbook>
</file>

<file path=xl/sharedStrings.xml><?xml version="1.0" encoding="utf-8"?>
<sst xmlns="http://schemas.openxmlformats.org/spreadsheetml/2006/main" count="782" uniqueCount="381">
  <si>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</si>
  <si>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</si>
  <si>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</si>
  <si>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</si>
  <si>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</si>
  <si>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</si>
  <si>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</si>
  <si>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</si>
  <si>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</si>
  <si>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</si>
  <si>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</si>
  <si>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</si>
  <si>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</si>
  <si>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</si>
  <si>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</si>
  <si>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</si>
  <si>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</si>
  <si>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</si>
  <si>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</si>
  <si>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</si>
  <si>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</si>
  <si>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</si>
  <si>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</si>
  <si>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</si>
  <si>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</si>
  <si>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</si>
  <si>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</si>
  <si>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</si>
  <si>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</si>
  <si>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</si>
  <si>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</si>
  <si>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</si>
  <si>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</si>
  <si>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</si>
  <si>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</si>
  <si>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</si>
  <si>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</si>
  <si>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</si>
  <si>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</si>
  <si>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</si>
  <si>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</si>
  <si>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</si>
  <si>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</si>
  <si>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</si>
  <si>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</si>
  <si>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</si>
  <si>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</si>
  <si>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</si>
  <si>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</si>
  <si>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</si>
  <si>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</si>
  <si>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</si>
  <si>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</si>
  <si>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</si>
  <si>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</si>
  <si>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</si>
  <si>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</si>
  <si>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</si>
  <si>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</si>
  <si>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</si>
  <si>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</si>
  <si>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</si>
  <si>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</si>
  <si>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</si>
  <si>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</si>
  <si>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</si>
  <si>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</si>
  <si>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</si>
  <si>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</si>
  <si>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</si>
  <si>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</si>
  <si>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</si>
  <si>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</si>
  <si>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</si>
  <si>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</si>
  <si>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</si>
  <si>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</si>
  <si>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</si>
  <si>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</si>
  <si>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</si>
  <si>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</si>
  <si>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</si>
  <si>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</si>
  <si>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</si>
  <si>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</si>
  <si>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</si>
  <si>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</si>
  <si>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</si>
  <si>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</si>
  <si>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</si>
  <si>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</si>
  <si>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</si>
  <si>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</si>
  <si>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</si>
  <si>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</si>
  <si>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</si>
  <si>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</si>
  <si>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</si>
  <si>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</si>
  <si>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</si>
  <si>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</si>
  <si>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</si>
  <si>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</si>
  <si>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</si>
  <si>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</si>
  <si>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</si>
  <si>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</si>
  <si>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</si>
  <si>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</si>
  <si>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</si>
  <si>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</si>
  <si>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</si>
  <si>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</si>
  <si>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</si>
  <si>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</si>
  <si>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</si>
  <si>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</si>
  <si>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</si>
  <si>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</si>
  <si>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</si>
  <si>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</si>
  <si>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</si>
  <si>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</si>
  <si>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</si>
  <si>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</si>
  <si>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</si>
  <si>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</si>
  <si>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</si>
  <si>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</si>
  <si>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</si>
  <si>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</si>
  <si>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</si>
  <si>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</si>
  <si>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</si>
  <si>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</si>
  <si>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</si>
  <si>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</si>
  <si>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</si>
  <si>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</si>
  <si>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</si>
  <si>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</si>
  <si>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</si>
  <si>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</si>
  <si>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</si>
  <si>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</si>
  <si>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</si>
  <si>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</si>
  <si>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</si>
  <si>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</si>
  <si>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</si>
  <si>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ШТРАФЫ, САНКЦИИ, ВОЗМЕЩЕНИЕ УЩЕРБА</t>
  </si>
  <si>
    <t>000 1 16 00000 00 0000 000</t>
  </si>
  <si>
    <t>ПРОЧИЕ НЕНАЛОГОВЫЕ ДОХОДЫ</t>
  </si>
  <si>
    <t>БЕЗВОЗМЕЗДНЫЕ ПОСТУПЛЕНИЯ</t>
  </si>
  <si>
    <t>Прочие субсидии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</si>
  <si>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</si>
  <si>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</si>
  <si>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</si>
  <si>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</si>
  <si>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</si>
  <si>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</si>
  <si>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</si>
  <si>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</si>
  <si>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</si>
  <si>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</si>
  <si>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</si>
  <si>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</si>
  <si>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</si>
  <si>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</si>
  <si>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</si>
  <si>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</si>
  <si>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</si>
  <si>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</si>
  <si>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</si>
  <si>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</si>
  <si>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</si>
  <si>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</si>
  <si>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</si>
  <si>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</si>
  <si>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</si>
  <si>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</si>
  <si>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</si>
  <si>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</si>
  <si>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</si>
  <si>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</si>
  <si>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</si>
  <si>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</si>
  <si>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</si>
  <si>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</si>
  <si>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000 1 17 00000 00 0000 000</t>
  </si>
  <si>
    <t>000 1 17 01000 00 0000 180</t>
  </si>
  <si>
    <t>000 1 17 05000 00 0000 180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</si>
  <si>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</si>
  <si>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</si>
  <si>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</si>
  <si>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</si>
  <si>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</si>
  <si>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</si>
  <si>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</si>
  <si>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</si>
  <si>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</si>
  <si>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</si>
  <si>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</si>
  <si>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</si>
  <si>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</si>
  <si>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</si>
  <si>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</si>
  <si>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</si>
  <si>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</si>
  <si>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</si>
  <si>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</si>
  <si>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</si>
  <si>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</si>
  <si>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</si>
  <si>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</si>
  <si>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</si>
  <si>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</si>
  <si>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</si>
  <si>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</si>
  <si>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</si>
  <si>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</si>
  <si>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</si>
  <si>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</si>
  <si>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</si>
  <si>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</si>
  <si>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</si>
  <si>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</si>
  <si>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</si>
  <si>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</si>
  <si>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</si>
  <si>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</si>
  <si>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</si>
  <si>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</si>
  <si>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</si>
  <si>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</si>
  <si>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</si>
  <si>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</si>
  <si>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</si>
  <si>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</si>
  <si>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</si>
  <si>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</si>
  <si>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</si>
  <si>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</si>
  <si>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</si>
  <si>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</si>
  <si>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</si>
  <si>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</si>
  <si>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</si>
  <si>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Код главного распоря-дителя бюджетных средств</t>
  </si>
  <si>
    <t>4310300450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</si>
  <si>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</si>
  <si>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</si>
  <si>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</si>
  <si>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</si>
  <si>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</si>
  <si>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</si>
  <si>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</si>
  <si>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</si>
  <si>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</si>
  <si>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</si>
  <si>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Субвенции бюджетам бюджетной системы Российской Федерации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</si>
  <si>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</si>
  <si>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</si>
  <si>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</si>
  <si>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</si>
  <si>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</si>
  <si>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</si>
  <si>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1001</t>
  </si>
  <si>
    <t>Пенсионное обеспечение</t>
  </si>
  <si>
    <t>7.2</t>
  </si>
  <si>
    <t>муниципального совета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</si>
  <si>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</si>
  <si>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</si>
  <si>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</si>
  <si>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</si>
  <si>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</si>
  <si>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</si>
  <si>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</si>
  <si>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</si>
  <si>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</si>
  <si>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</si>
  <si>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</si>
  <si>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</si>
  <si>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</si>
  <si>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</si>
  <si>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</si>
  <si>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Дотации бюджетам субъектов Российской Федерации и муниципальных образований</t>
  </si>
  <si>
    <t>000 2 02 20000 00 0000 150</t>
  </si>
  <si>
    <t>000 2 02 29999 00 0000 150</t>
  </si>
  <si>
    <t>901 2 02 29999 03 0000 150</t>
  </si>
  <si>
    <t>000 2 02 30000 00 0000 150</t>
  </si>
  <si>
    <t>000 2 02 30024 00 0000 150</t>
  </si>
  <si>
    <t>901 2 02 30024 03 0000 150</t>
  </si>
  <si>
    <t>901 2 02 30024 03 0100 150</t>
  </si>
  <si>
    <t>901 2 02 30024 03 0200 150</t>
  </si>
  <si>
    <t>000 2 02 30027 00 0000 150</t>
  </si>
  <si>
    <t>901 2 02 30027 03 0000 150</t>
  </si>
  <si>
    <t>901 2 02 30027 03 0100 150</t>
  </si>
  <si>
    <t>901 2 02 30027 03 0200 150</t>
  </si>
  <si>
    <t>000 2 02 00000 00 0000 000</t>
  </si>
  <si>
    <t>Прочие дотации</t>
  </si>
  <si>
    <t>5050100210</t>
  </si>
  <si>
    <t>000 2 02 19999 00 0000 150</t>
  </si>
  <si>
    <t>000 2 02 10000 00 0000 150</t>
  </si>
  <si>
    <t>Прочие дотации бюджетам внутригородских муниципальных образований городов федерального значения</t>
  </si>
  <si>
    <t>901 2 02 19999 03 0000 150</t>
  </si>
  <si>
    <t>9.2</t>
  </si>
  <si>
    <t>9.2.1</t>
  </si>
  <si>
    <t>9.3</t>
  </si>
  <si>
    <t>9.3.1</t>
  </si>
  <si>
    <t>9.3.2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</si>
  <si>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</si>
  <si>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</si>
  <si>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</si>
  <si>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</si>
  <si>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</si>
  <si>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Содержание и обеспечение деятельности учреждений. МКУ "Культурно-правовой Центр "Коломенский"</t>
  </si>
  <si>
    <t>ДОХОДЫ БЮДЖЕТА</t>
  </si>
  <si>
    <t>МУНИЦИПАЛЬНОГО ОБРАЗОВАНИЯ МУНИЦИПАЛЬНЫЙ ОКРУГ КОЛОМНА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</si>
  <si>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</si>
  <si>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</si>
  <si>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</si>
  <si>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План                     (тыс. руб.)</t>
  </si>
  <si>
    <t>Факт                     (тыс. руб.)</t>
  </si>
  <si>
    <t>ПО РАЗДЕЛАМ И ПОДРАЗДЕЛАМ КЛАССИФИКАЦИИ РАСХОДОВ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</si>
  <si>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</si>
  <si>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</si>
  <si>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ДЕФИЦИТОВ БЮДЖЕТОВ</t>
  </si>
  <si>
    <t>План                   (тыс. руб.)</t>
  </si>
  <si>
    <t>Факт                   (тыс. руб.)</t>
  </si>
  <si>
    <t>План                                              (тыс. руб.)</t>
  </si>
  <si>
    <t>Факт                                              (тыс. руб.)</t>
  </si>
  <si>
    <t>ЗА 2020 ГОД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</si>
  <si>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</si>
  <si>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</si>
  <si>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</si>
  <si>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</si>
  <si>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</si>
  <si>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</si>
  <si>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</si>
  <si>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</si>
  <si>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</si>
  <si>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</si>
  <si>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</si>
  <si>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</si>
  <si>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000 1 16 02010 02 0000 140</t>
  </si>
  <si>
    <t>Штрафы, предусмотренные статьями 12 - 37.1, 44 Закона Санкт-Петербурга от 12.05.2010 № 273-70 «Об административных правонарушениях в Санкт-Петербурге"</t>
  </si>
  <si>
    <t>806 1 16 02010 02 0100 140</t>
  </si>
  <si>
    <t>815 1 16 02010 02 0100 140</t>
  </si>
  <si>
    <t>824 1 16 02010 02 0100 140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</si>
  <si>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</si>
  <si>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</si>
  <si>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</si>
  <si>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</si>
  <si>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</si>
  <si>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</si>
  <si>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</si>
  <si>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</si>
  <si>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</si>
  <si>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</si>
  <si>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846 1 16 10123 01 0031 140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</si>
  <si>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</si>
  <si>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План                    (тыс. руб.)</t>
  </si>
  <si>
    <t>Факт                    (тыс. руб.)</t>
  </si>
  <si>
    <t>2.1.3.1</t>
  </si>
  <si>
    <t>2.1.3.2</t>
  </si>
  <si>
    <t>4.1.2</t>
  </si>
  <si>
    <t>4.1.2.1</t>
  </si>
  <si>
    <t>4.1.2.2</t>
  </si>
  <si>
    <t>6.1.2</t>
  </si>
  <si>
    <t>6.1.3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</si>
  <si>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</si>
  <si>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</si>
  <si>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7.3</t>
  </si>
  <si>
    <t>Приложение 4</t>
  </si>
  <si>
    <t>Приложение 3</t>
  </si>
  <si>
    <t>Приложение 2</t>
  </si>
  <si>
    <t>Приложение 1</t>
  </si>
  <si>
    <t>к Решению</t>
  </si>
  <si>
    <t>от 27.05.2021 № 63</t>
  </si>
  <si>
    <t>6000001120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</si>
</sst>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1" fontId="14" fillId="0" borderId="0" xfId="54" applyNumberFormat="1" applyFont="1">
      <alignment/>
      <protection/>
    </xf>
    <xf numFmtId="0" fontId="17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7" fillId="0" borderId="10" xfId="53" applyNumberFormat="1" applyFont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 shrinkToFi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left" vertical="center" wrapText="1"/>
      <protection/>
    </xf>
    <xf numFmtId="49" fontId="17" fillId="0" borderId="10" xfId="53" applyNumberFormat="1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7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9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/>
      <protection/>
    </xf>
    <xf numFmtId="49" fontId="20" fillId="0" borderId="10" xfId="53" applyNumberFormat="1" applyFont="1" applyBorder="1" applyAlignment="1">
      <alignment vertical="center" wrapText="1"/>
      <protection/>
    </xf>
    <xf numFmtId="49" fontId="17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7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4" fontId="14" fillId="0" borderId="0" xfId="54" applyNumberFormat="1" applyFont="1" applyAlignment="1">
      <alignment horizontal="right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7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7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2" fillId="0" borderId="0" xfId="0" applyFont="1" applyAlignment="1">
      <alignment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49" fontId="17" fillId="0" borderId="10" xfId="53" applyNumberFormat="1" applyFont="1" applyBorder="1" applyAlignment="1">
      <alignment horizontal="left" vertical="center" wrapText="1" indent="1"/>
      <protection/>
    </xf>
    <xf numFmtId="0" fontId="17" fillId="0" borderId="10" xfId="0" applyFont="1" applyBorder="1" applyAlignment="1">
      <alignment vertical="top" wrapText="1"/>
    </xf>
    <xf numFmtId="0" fontId="9" fillId="0" borderId="0" xfId="55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Border="1" applyAlignment="1">
      <alignment horizontal="center" vertical="center" wrapText="1"/>
      <protection/>
    </xf>
    <xf numFmtId="4" fontId="14" fillId="0" borderId="11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 indent="5"/>
      <protection/>
    </xf>
    <xf numFmtId="0" fontId="9" fillId="0" borderId="0" xfId="55" applyFont="1" applyFill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3" fillId="0" borderId="0" xfId="0" applyFont="1" applyFill="1" applyAlignment="1">
      <alignment/>
    </xf>
    <xf numFmtId="0" fontId="9" fillId="0" borderId="0" xfId="53" applyFont="1" applyFill="1" applyAlignment="1">
      <alignment horizontal="left" vertical="center"/>
      <protection/>
    </xf>
    <xf numFmtId="0" fontId="0" fillId="0" borderId="0" xfId="0" applyAlignment="1">
      <alignment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0" fillId="0" borderId="0" xfId="54" applyFont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174" fontId="17" fillId="0" borderId="10" xfId="54" applyNumberFormat="1" applyFont="1" applyFill="1" applyBorder="1" applyAlignment="1">
      <alignment horizontal="right" vertical="center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" fontId="25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10" fillId="0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74" fontId="9" fillId="33" borderId="10" xfId="54" applyNumberFormat="1" applyFont="1" applyFill="1" applyBorder="1" applyAlignment="1">
      <alignment horizontal="right" vertical="center"/>
      <protection/>
    </xf>
    <xf numFmtId="174" fontId="17" fillId="0" borderId="10" xfId="53" applyNumberFormat="1" applyFont="1" applyFill="1" applyBorder="1" applyAlignment="1">
      <alignment horizontal="right" vertical="center" wrapText="1"/>
      <protection/>
    </xf>
    <xf numFmtId="174" fontId="17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0" fontId="26" fillId="0" borderId="10" xfId="53" applyFont="1" applyBorder="1">
      <alignment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Fill="1" applyBorder="1">
      <alignment/>
      <protection/>
    </xf>
    <xf numFmtId="174" fontId="27" fillId="0" borderId="10" xfId="53" applyNumberFormat="1" applyFont="1" applyFill="1" applyBorder="1" applyAlignment="1">
      <alignment horizontal="right" vertical="center"/>
      <protection/>
    </xf>
    <xf numFmtId="174" fontId="17" fillId="0" borderId="10" xfId="53" applyNumberFormat="1" applyFont="1" applyFill="1" applyBorder="1" applyAlignment="1">
      <alignment vertical="center" wrapText="1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7" fillId="0" borderId="10" xfId="53" applyNumberFormat="1" applyFont="1" applyFill="1" applyBorder="1" applyAlignment="1">
      <alignment vertical="center"/>
      <protection/>
    </xf>
    <xf numFmtId="0" fontId="11" fillId="0" borderId="0" xfId="54" applyFont="1" applyAlignment="1">
      <alignment horizontal="center" vertical="center"/>
      <protection/>
    </xf>
    <xf numFmtId="174" fontId="12" fillId="0" borderId="10" xfId="54" applyNumberFormat="1" applyFont="1" applyBorder="1" applyAlignment="1">
      <alignment horizontal="right" vertical="center"/>
      <protection/>
    </xf>
    <xf numFmtId="174" fontId="17" fillId="0" borderId="10" xfId="54" applyNumberFormat="1" applyFont="1" applyBorder="1" applyAlignment="1">
      <alignment horizontal="right" vertical="center"/>
      <protection/>
    </xf>
    <xf numFmtId="0" fontId="10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10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indent="10"/>
      <protection/>
    </xf>
    <xf numFmtId="0" fontId="9" fillId="0" borderId="0" xfId="53" applyFont="1" applyFill="1" applyAlignment="1">
      <alignment horizontal="left" indent="10"/>
      <protection/>
    </xf>
    <xf numFmtId="0" fontId="9" fillId="0" borderId="0" xfId="53" applyFont="1" applyAlignment="1">
      <alignment horizontal="left" vertical="center" wrapText="1" indent="10"/>
      <protection/>
    </xf>
    <xf numFmtId="0" fontId="9" fillId="0" borderId="0" xfId="53" applyFont="1" applyBorder="1" applyAlignment="1">
      <alignment horizontal="left" wrapText="1" indent="10"/>
      <protection/>
    </xf>
    <xf numFmtId="0" fontId="10" fillId="0" borderId="0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14" fillId="0" borderId="12" xfId="54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SheetLayoutView="100" zoomScalePageLayoutView="0" workbookViewId="0" topLeftCell="A1">
      <selection activeCell="B2" sqref="B2"/>
    </sheetView>
  </sheetViews>
  <sheetFormatPr defaultColWidth="7.09765625" defaultRowHeight="15"/>
  <cols>
    <col min="1" max="1" width="52" style="15" customWidth="1"/>
    <col min="2" max="2" width="17.796875" style="15" customWidth="1"/>
    <col min="3" max="4" width="10.19921875" style="73" customWidth="1"/>
    <col min="5" max="16384" width="7.09765625" style="15" customWidth="1"/>
  </cols>
  <sheetData>
    <row r="1" spans="1:2" ht="15">
      <c r="A1" s="14"/>
      <c r="B1" s="109" t="s">
        <v>377</v>
      </c>
    </row>
    <row r="2" spans="1:2" ht="15">
      <c r="A2" s="14"/>
      <c r="B2" s="109" t="s">
        <v>378</v>
      </c>
    </row>
    <row r="3" spans="1:2" ht="15">
      <c r="A3" s="14"/>
      <c r="B3" s="109" t="s">
        <v>270</v>
      </c>
    </row>
    <row r="4" ht="15">
      <c r="B4" s="109" t="s">
        <v>120</v>
      </c>
    </row>
    <row r="5" spans="1:2" ht="15">
      <c r="A5" s="14"/>
      <c r="B5" s="109" t="s">
        <v>90</v>
      </c>
    </row>
    <row r="6" ht="15">
      <c r="B6" s="110" t="s">
        <v>379</v>
      </c>
    </row>
    <row r="7" ht="12.75">
      <c r="B7" s="17"/>
    </row>
    <row r="8" ht="12.75">
      <c r="B8" s="17"/>
    </row>
    <row r="9" spans="1:4" ht="18.75">
      <c r="A9" s="151" t="s">
        <v>317</v>
      </c>
      <c r="B9" s="151"/>
      <c r="C9" s="151"/>
      <c r="D9" s="152"/>
    </row>
    <row r="10" spans="1:4" ht="20.25" customHeight="1">
      <c r="A10" s="151" t="s">
        <v>318</v>
      </c>
      <c r="B10" s="151"/>
      <c r="C10" s="151"/>
      <c r="D10" s="152"/>
    </row>
    <row r="11" spans="1:4" ht="20.25" customHeight="1">
      <c r="A11" s="151" t="s">
        <v>319</v>
      </c>
      <c r="B11" s="151"/>
      <c r="C11" s="151"/>
      <c r="D11" s="152"/>
    </row>
    <row r="12" spans="1:4" ht="20.25" customHeight="1">
      <c r="A12" s="151" t="s">
        <v>332</v>
      </c>
      <c r="B12" s="151"/>
      <c r="C12" s="151"/>
      <c r="D12" s="153"/>
    </row>
    <row r="13" spans="1:4" ht="20.25" customHeight="1">
      <c r="A13" s="119"/>
      <c r="B13" s="119"/>
      <c r="C13" s="119"/>
      <c r="D13" s="120"/>
    </row>
    <row r="14" spans="1:4" ht="25.5">
      <c r="A14" s="18" t="s">
        <v>2</v>
      </c>
      <c r="B14" s="18" t="s">
        <v>121</v>
      </c>
      <c r="C14" s="133" t="s">
        <v>362</v>
      </c>
      <c r="D14" s="133" t="s">
        <v>363</v>
      </c>
    </row>
    <row r="15" spans="1:4" ht="19.5" customHeight="1">
      <c r="A15" s="1" t="s">
        <v>122</v>
      </c>
      <c r="B15" s="121" t="s">
        <v>123</v>
      </c>
      <c r="C15" s="122">
        <f>C16+C35+C48+C30</f>
        <v>45611.100000000006</v>
      </c>
      <c r="D15" s="122">
        <f>D16+D35+D48+D30</f>
        <v>46442.600000000006</v>
      </c>
    </row>
    <row r="16" spans="1:4" ht="15.75">
      <c r="A16" s="2" t="s">
        <v>124</v>
      </c>
      <c r="B16" s="123" t="s">
        <v>125</v>
      </c>
      <c r="C16" s="122">
        <f>C17+C25+C28</f>
        <v>43440.8</v>
      </c>
      <c r="D16" s="122">
        <f>D17+D25+D28</f>
        <v>43627.3</v>
      </c>
    </row>
    <row r="17" spans="1:4" ht="33.75" customHeight="1">
      <c r="A17" s="12" t="s">
        <v>126</v>
      </c>
      <c r="B17" s="123" t="s">
        <v>127</v>
      </c>
      <c r="C17" s="122">
        <f>C18+C21+C24</f>
        <v>21886.8</v>
      </c>
      <c r="D17" s="122">
        <f>D18+D21+D24</f>
        <v>22534.300000000003</v>
      </c>
    </row>
    <row r="18" spans="1:4" ht="31.5">
      <c r="A18" s="4" t="s">
        <v>128</v>
      </c>
      <c r="B18" s="124" t="s">
        <v>185</v>
      </c>
      <c r="C18" s="125">
        <f>C19+C20</f>
        <v>15889.8</v>
      </c>
      <c r="D18" s="125">
        <f>D19+D20</f>
        <v>16546.4</v>
      </c>
    </row>
    <row r="19" spans="1:4" ht="31.5">
      <c r="A19" s="4" t="s">
        <v>128</v>
      </c>
      <c r="B19" s="124" t="s">
        <v>129</v>
      </c>
      <c r="C19" s="125">
        <f>15878+10.8</f>
        <v>15888.8</v>
      </c>
      <c r="D19" s="134">
        <v>16546.4</v>
      </c>
    </row>
    <row r="20" spans="1:4" ht="47.25" customHeight="1">
      <c r="A20" s="4" t="s">
        <v>256</v>
      </c>
      <c r="B20" s="124" t="s">
        <v>257</v>
      </c>
      <c r="C20" s="125">
        <v>1</v>
      </c>
      <c r="D20" s="134">
        <v>0</v>
      </c>
    </row>
    <row r="21" spans="1:4" ht="47.25">
      <c r="A21" s="4" t="s">
        <v>130</v>
      </c>
      <c r="B21" s="124" t="s">
        <v>186</v>
      </c>
      <c r="C21" s="125">
        <f>C22+C23</f>
        <v>5996</v>
      </c>
      <c r="D21" s="125">
        <f>D22+D23</f>
        <v>5987.9</v>
      </c>
    </row>
    <row r="22" spans="1:4" ht="63">
      <c r="A22" s="4" t="s">
        <v>258</v>
      </c>
      <c r="B22" s="124" t="s">
        <v>131</v>
      </c>
      <c r="C22" s="125">
        <v>5995</v>
      </c>
      <c r="D22" s="134">
        <v>5987.9</v>
      </c>
    </row>
    <row r="23" spans="1:4" ht="47.25" customHeight="1">
      <c r="A23" s="4" t="s">
        <v>263</v>
      </c>
      <c r="B23" s="124" t="s">
        <v>259</v>
      </c>
      <c r="C23" s="125">
        <v>1</v>
      </c>
      <c r="D23" s="134">
        <v>0</v>
      </c>
    </row>
    <row r="24" spans="1:4" ht="47.25">
      <c r="A24" s="4" t="s">
        <v>264</v>
      </c>
      <c r="B24" s="124" t="s">
        <v>250</v>
      </c>
      <c r="C24" s="125">
        <v>1</v>
      </c>
      <c r="D24" s="134">
        <v>0</v>
      </c>
    </row>
    <row r="25" spans="1:4" ht="31.5">
      <c r="A25" s="2" t="s">
        <v>132</v>
      </c>
      <c r="B25" s="123" t="s">
        <v>187</v>
      </c>
      <c r="C25" s="122">
        <f>C26+C27</f>
        <v>7916</v>
      </c>
      <c r="D25" s="122">
        <f>D26+D27</f>
        <v>7810</v>
      </c>
    </row>
    <row r="26" spans="1:4" ht="31.5">
      <c r="A26" s="4" t="s">
        <v>132</v>
      </c>
      <c r="B26" s="124" t="s">
        <v>133</v>
      </c>
      <c r="C26" s="125">
        <f>7745+170</f>
        <v>7915</v>
      </c>
      <c r="D26" s="134">
        <v>7808.8</v>
      </c>
    </row>
    <row r="27" spans="1:4" ht="47.25">
      <c r="A27" s="4" t="s">
        <v>265</v>
      </c>
      <c r="B27" s="124" t="s">
        <v>266</v>
      </c>
      <c r="C27" s="125">
        <v>1</v>
      </c>
      <c r="D27" s="134">
        <v>1.2</v>
      </c>
    </row>
    <row r="28" spans="1:4" ht="31.5">
      <c r="A28" s="2" t="s">
        <v>134</v>
      </c>
      <c r="B28" s="123" t="s">
        <v>188</v>
      </c>
      <c r="C28" s="122">
        <f>C29</f>
        <v>13638</v>
      </c>
      <c r="D28" s="122">
        <f>D29</f>
        <v>13283</v>
      </c>
    </row>
    <row r="29" spans="1:4" ht="47.25">
      <c r="A29" s="4" t="s">
        <v>178</v>
      </c>
      <c r="B29" s="126" t="s">
        <v>135</v>
      </c>
      <c r="C29" s="125">
        <f>13538+100</f>
        <v>13638</v>
      </c>
      <c r="D29" s="134">
        <v>13283</v>
      </c>
    </row>
    <row r="30" spans="1:4" ht="31.5">
      <c r="A30" s="2" t="s">
        <v>333</v>
      </c>
      <c r="B30" s="123" t="s">
        <v>145</v>
      </c>
      <c r="C30" s="122">
        <f aca="true" t="shared" si="0" ref="C30:D33">C31</f>
        <v>108</v>
      </c>
      <c r="D30" s="122">
        <f t="shared" si="0"/>
        <v>108</v>
      </c>
    </row>
    <row r="31" spans="1:4" ht="15.75">
      <c r="A31" s="127" t="s">
        <v>334</v>
      </c>
      <c r="B31" s="123" t="s">
        <v>335</v>
      </c>
      <c r="C31" s="125">
        <f t="shared" si="0"/>
        <v>108</v>
      </c>
      <c r="D31" s="125">
        <f t="shared" si="0"/>
        <v>108</v>
      </c>
    </row>
    <row r="32" spans="1:4" ht="15.75">
      <c r="A32" s="127" t="s">
        <v>336</v>
      </c>
      <c r="B32" s="123" t="s">
        <v>337</v>
      </c>
      <c r="C32" s="125">
        <f t="shared" si="0"/>
        <v>108</v>
      </c>
      <c r="D32" s="125">
        <f t="shared" si="0"/>
        <v>108</v>
      </c>
    </row>
    <row r="33" spans="1:4" ht="47.25">
      <c r="A33" s="5" t="s">
        <v>338</v>
      </c>
      <c r="B33" s="124" t="s">
        <v>339</v>
      </c>
      <c r="C33" s="125">
        <f t="shared" si="0"/>
        <v>108</v>
      </c>
      <c r="D33" s="125">
        <f t="shared" si="0"/>
        <v>108</v>
      </c>
    </row>
    <row r="34" spans="1:4" ht="78.75">
      <c r="A34" s="5" t="s">
        <v>340</v>
      </c>
      <c r="B34" s="124" t="s">
        <v>341</v>
      </c>
      <c r="C34" s="125">
        <v>108</v>
      </c>
      <c r="D34" s="134">
        <v>108</v>
      </c>
    </row>
    <row r="35" spans="1:4" s="6" customFormat="1" ht="15.75">
      <c r="A35" s="2" t="s">
        <v>150</v>
      </c>
      <c r="B35" s="123" t="s">
        <v>151</v>
      </c>
      <c r="C35" s="122">
        <f>C36+C41</f>
        <v>2061.5</v>
      </c>
      <c r="D35" s="122">
        <f>D36+D41</f>
        <v>2706.5</v>
      </c>
    </row>
    <row r="36" spans="1:4" s="6" customFormat="1" ht="31.5" customHeight="1">
      <c r="A36" s="2" t="s">
        <v>342</v>
      </c>
      <c r="B36" s="123" t="s">
        <v>343</v>
      </c>
      <c r="C36" s="122">
        <f>C37</f>
        <v>1426.1</v>
      </c>
      <c r="D36" s="122">
        <f>D37</f>
        <v>2071.1</v>
      </c>
    </row>
    <row r="37" spans="1:4" s="6" customFormat="1" ht="63">
      <c r="A37" s="4" t="s">
        <v>344</v>
      </c>
      <c r="B37" s="124" t="s">
        <v>345</v>
      </c>
      <c r="C37" s="125">
        <f>C38+C39+C40</f>
        <v>1426.1</v>
      </c>
      <c r="D37" s="125">
        <f>D38+D39+D40</f>
        <v>2071.1</v>
      </c>
    </row>
    <row r="38" spans="1:4" ht="47.25">
      <c r="A38" s="4" t="s">
        <v>346</v>
      </c>
      <c r="B38" s="124" t="s">
        <v>347</v>
      </c>
      <c r="C38" s="125">
        <v>1080</v>
      </c>
      <c r="D38" s="134">
        <v>1680</v>
      </c>
    </row>
    <row r="39" spans="1:4" ht="47.25">
      <c r="A39" s="4" t="s">
        <v>346</v>
      </c>
      <c r="B39" s="124" t="s">
        <v>348</v>
      </c>
      <c r="C39" s="125">
        <v>20</v>
      </c>
      <c r="D39" s="134">
        <v>20</v>
      </c>
    </row>
    <row r="40" spans="1:4" ht="47.25">
      <c r="A40" s="4" t="s">
        <v>346</v>
      </c>
      <c r="B40" s="124" t="s">
        <v>349</v>
      </c>
      <c r="C40" s="125">
        <v>326.1</v>
      </c>
      <c r="D40" s="134">
        <v>371.1</v>
      </c>
    </row>
    <row r="41" spans="1:4" ht="18.75" customHeight="1">
      <c r="A41" s="2" t="s">
        <v>350</v>
      </c>
      <c r="B41" s="123" t="s">
        <v>351</v>
      </c>
      <c r="C41" s="122">
        <f>C42</f>
        <v>635.4</v>
      </c>
      <c r="D41" s="122">
        <f>D42</f>
        <v>635.4</v>
      </c>
    </row>
    <row r="42" spans="1:4" ht="78.75" customHeight="1">
      <c r="A42" s="2" t="s">
        <v>352</v>
      </c>
      <c r="B42" s="123" t="s">
        <v>353</v>
      </c>
      <c r="C42" s="122">
        <f>C43</f>
        <v>635.4</v>
      </c>
      <c r="D42" s="122">
        <f>D43</f>
        <v>635.4</v>
      </c>
    </row>
    <row r="43" spans="1:4" ht="63">
      <c r="A43" s="4" t="s">
        <v>354</v>
      </c>
      <c r="B43" s="124" t="s">
        <v>355</v>
      </c>
      <c r="C43" s="125">
        <f>C44+C45+C46+C47</f>
        <v>635.4</v>
      </c>
      <c r="D43" s="125">
        <f>D44+D45+D46+D47</f>
        <v>635.4</v>
      </c>
    </row>
    <row r="44" spans="1:4" ht="142.5" customHeight="1">
      <c r="A44" s="4" t="s">
        <v>356</v>
      </c>
      <c r="B44" s="124" t="s">
        <v>357</v>
      </c>
      <c r="C44" s="125">
        <v>7</v>
      </c>
      <c r="D44" s="134">
        <v>7</v>
      </c>
    </row>
    <row r="45" spans="1:4" ht="142.5" customHeight="1">
      <c r="A45" s="4" t="s">
        <v>356</v>
      </c>
      <c r="B45" s="124" t="s">
        <v>358</v>
      </c>
      <c r="C45" s="125">
        <v>620</v>
      </c>
      <c r="D45" s="134">
        <v>620</v>
      </c>
    </row>
    <row r="46" spans="1:4" ht="142.5" customHeight="1">
      <c r="A46" s="4" t="s">
        <v>356</v>
      </c>
      <c r="B46" s="124" t="s">
        <v>359</v>
      </c>
      <c r="C46" s="125">
        <v>7.4</v>
      </c>
      <c r="D46" s="134">
        <v>7.4</v>
      </c>
    </row>
    <row r="47" spans="1:4" ht="142.5" customHeight="1">
      <c r="A47" s="4" t="s">
        <v>356</v>
      </c>
      <c r="B47" s="124" t="s">
        <v>360</v>
      </c>
      <c r="C47" s="125">
        <v>1</v>
      </c>
      <c r="D47" s="134">
        <v>1</v>
      </c>
    </row>
    <row r="48" spans="1:4" ht="15.75">
      <c r="A48" s="7" t="s">
        <v>152</v>
      </c>
      <c r="B48" s="123" t="s">
        <v>189</v>
      </c>
      <c r="C48" s="122">
        <f>C49</f>
        <v>0.8</v>
      </c>
      <c r="D48" s="122">
        <f>D49</f>
        <v>0.8</v>
      </c>
    </row>
    <row r="49" spans="1:4" ht="15.75">
      <c r="A49" s="7" t="s">
        <v>152</v>
      </c>
      <c r="B49" s="123" t="s">
        <v>191</v>
      </c>
      <c r="C49" s="122">
        <f>C52</f>
        <v>0.8</v>
      </c>
      <c r="D49" s="122">
        <f>D52</f>
        <v>0.8</v>
      </c>
    </row>
    <row r="50" spans="1:4" ht="15.75">
      <c r="A50" s="8" t="s">
        <v>155</v>
      </c>
      <c r="B50" s="124" t="s">
        <v>190</v>
      </c>
      <c r="C50" s="122">
        <f>C51</f>
        <v>0</v>
      </c>
      <c r="D50" s="122">
        <f>D51</f>
        <v>0</v>
      </c>
    </row>
    <row r="51" spans="1:4" ht="47.25">
      <c r="A51" s="4" t="s">
        <v>179</v>
      </c>
      <c r="B51" s="124" t="s">
        <v>156</v>
      </c>
      <c r="C51" s="125">
        <v>0</v>
      </c>
      <c r="D51" s="125">
        <v>0</v>
      </c>
    </row>
    <row r="52" spans="1:4" ht="31.5">
      <c r="A52" s="8" t="s">
        <v>180</v>
      </c>
      <c r="B52" s="124" t="s">
        <v>157</v>
      </c>
      <c r="C52" s="125">
        <v>0.8</v>
      </c>
      <c r="D52" s="134">
        <v>0.8</v>
      </c>
    </row>
    <row r="53" spans="1:4" ht="18.75">
      <c r="A53" s="1" t="s">
        <v>153</v>
      </c>
      <c r="B53" s="123" t="s">
        <v>158</v>
      </c>
      <c r="C53" s="122">
        <f>C54</f>
        <v>27486.400000000005</v>
      </c>
      <c r="D53" s="122">
        <f>D54</f>
        <v>27464.7</v>
      </c>
    </row>
    <row r="54" spans="1:4" ht="47.25">
      <c r="A54" s="2" t="s">
        <v>159</v>
      </c>
      <c r="B54" s="123" t="s">
        <v>299</v>
      </c>
      <c r="C54" s="122">
        <f>C58+C61+C55</f>
        <v>27486.400000000005</v>
      </c>
      <c r="D54" s="122">
        <f>D58+D61+D55</f>
        <v>27464.7</v>
      </c>
    </row>
    <row r="55" spans="1:4" ht="31.5">
      <c r="A55" s="12" t="s">
        <v>286</v>
      </c>
      <c r="B55" s="121" t="s">
        <v>303</v>
      </c>
      <c r="C55" s="122">
        <f>C56</f>
        <v>2926.7</v>
      </c>
      <c r="D55" s="122">
        <f>D56</f>
        <v>2926.7</v>
      </c>
    </row>
    <row r="56" spans="1:4" ht="15.75">
      <c r="A56" s="7" t="s">
        <v>300</v>
      </c>
      <c r="B56" s="121" t="s">
        <v>302</v>
      </c>
      <c r="C56" s="122">
        <f>C57</f>
        <v>2926.7</v>
      </c>
      <c r="D56" s="122">
        <f>D57</f>
        <v>2926.7</v>
      </c>
    </row>
    <row r="57" spans="1:4" ht="31.5">
      <c r="A57" s="8" t="s">
        <v>304</v>
      </c>
      <c r="B57" s="128" t="s">
        <v>305</v>
      </c>
      <c r="C57" s="125">
        <v>2926.7</v>
      </c>
      <c r="D57" s="134">
        <v>2926.7</v>
      </c>
    </row>
    <row r="58" spans="1:4" ht="31.5">
      <c r="A58" s="129" t="s">
        <v>183</v>
      </c>
      <c r="B58" s="123" t="s">
        <v>287</v>
      </c>
      <c r="C58" s="122">
        <f>C59</f>
        <v>8039.9</v>
      </c>
      <c r="D58" s="122">
        <f>D59</f>
        <v>8039.9</v>
      </c>
    </row>
    <row r="59" spans="1:4" ht="15.75">
      <c r="A59" s="129" t="s">
        <v>154</v>
      </c>
      <c r="B59" s="123" t="s">
        <v>288</v>
      </c>
      <c r="C59" s="122">
        <f>C60</f>
        <v>8039.9</v>
      </c>
      <c r="D59" s="122">
        <f>D60</f>
        <v>8039.9</v>
      </c>
    </row>
    <row r="60" spans="1:4" ht="15.75" customHeight="1">
      <c r="A60" s="9" t="s">
        <v>184</v>
      </c>
      <c r="B60" s="124" t="s">
        <v>289</v>
      </c>
      <c r="C60" s="125">
        <f>10000-1960.1</f>
        <v>8039.9</v>
      </c>
      <c r="D60" s="134">
        <v>8039.9</v>
      </c>
    </row>
    <row r="61" spans="1:4" ht="31.5">
      <c r="A61" s="129" t="s">
        <v>260</v>
      </c>
      <c r="B61" s="123" t="s">
        <v>290</v>
      </c>
      <c r="C61" s="122">
        <f>C62+C66</f>
        <v>16519.800000000003</v>
      </c>
      <c r="D61" s="122">
        <f>D62+D66</f>
        <v>16498.1</v>
      </c>
    </row>
    <row r="62" spans="1:4" ht="31.5">
      <c r="A62" s="129" t="s">
        <v>160</v>
      </c>
      <c r="B62" s="123" t="s">
        <v>291</v>
      </c>
      <c r="C62" s="122">
        <f>C63</f>
        <v>2821.4</v>
      </c>
      <c r="D62" s="122">
        <f>D63</f>
        <v>2812.8</v>
      </c>
    </row>
    <row r="63" spans="1:4" ht="47.25">
      <c r="A63" s="8" t="s">
        <v>182</v>
      </c>
      <c r="B63" s="124" t="s">
        <v>292</v>
      </c>
      <c r="C63" s="125">
        <f>C64+C65</f>
        <v>2821.4</v>
      </c>
      <c r="D63" s="125">
        <f>D64+D65</f>
        <v>2812.8</v>
      </c>
    </row>
    <row r="64" spans="1:4" ht="63">
      <c r="A64" s="8" t="s">
        <v>161</v>
      </c>
      <c r="B64" s="124" t="s">
        <v>293</v>
      </c>
      <c r="C64" s="125">
        <v>2813.9</v>
      </c>
      <c r="D64" s="135">
        <v>2805.3</v>
      </c>
    </row>
    <row r="65" spans="1:4" ht="96.75" customHeight="1">
      <c r="A65" s="10" t="s">
        <v>165</v>
      </c>
      <c r="B65" s="124" t="s">
        <v>294</v>
      </c>
      <c r="C65" s="125">
        <v>7.5</v>
      </c>
      <c r="D65" s="134">
        <v>7.5</v>
      </c>
    </row>
    <row r="66" spans="1:4" ht="47.25">
      <c r="A66" s="129" t="s">
        <v>361</v>
      </c>
      <c r="B66" s="123" t="s">
        <v>295</v>
      </c>
      <c r="C66" s="122">
        <f>C67</f>
        <v>13698.400000000001</v>
      </c>
      <c r="D66" s="122">
        <f>D67</f>
        <v>13685.3</v>
      </c>
    </row>
    <row r="67" spans="1:4" ht="63">
      <c r="A67" s="9" t="s">
        <v>181</v>
      </c>
      <c r="B67" s="124" t="s">
        <v>296</v>
      </c>
      <c r="C67" s="125">
        <f>C68+C69</f>
        <v>13698.400000000001</v>
      </c>
      <c r="D67" s="125">
        <f>D68+D69</f>
        <v>13685.3</v>
      </c>
    </row>
    <row r="68" spans="1:4" ht="47.25">
      <c r="A68" s="11" t="s">
        <v>162</v>
      </c>
      <c r="B68" s="124" t="s">
        <v>297</v>
      </c>
      <c r="C68" s="125">
        <f>7878.9+244.8</f>
        <v>8123.7</v>
      </c>
      <c r="D68" s="135">
        <v>8110.6</v>
      </c>
    </row>
    <row r="69" spans="1:4" ht="47.25">
      <c r="A69" s="8" t="s">
        <v>163</v>
      </c>
      <c r="B69" s="124" t="s">
        <v>298</v>
      </c>
      <c r="C69" s="125">
        <f>5891.6-316.9</f>
        <v>5574.700000000001</v>
      </c>
      <c r="D69" s="135">
        <v>5574.7</v>
      </c>
    </row>
    <row r="70" spans="1:4" ht="18.75">
      <c r="A70" s="130" t="s">
        <v>0</v>
      </c>
      <c r="B70" s="131"/>
      <c r="C70" s="132">
        <f>C15+C53</f>
        <v>73097.50000000001</v>
      </c>
      <c r="D70" s="132">
        <f>D15+D53</f>
        <v>73907.3</v>
      </c>
    </row>
  </sheetData>
  <sheetProtection/>
  <mergeCells count="4">
    <mergeCell ref="A9:D9"/>
    <mergeCell ref="A10:D10"/>
    <mergeCell ref="A11:D11"/>
    <mergeCell ref="A12:D12"/>
  </mergeCells>
  <printOptions/>
  <pageMargins left="0.7874015748031497" right="0.3937007874015748" top="0.5905511811023623" bottom="0.5905511811023623" header="0.2755905511811024" footer="0.15748031496062992"/>
  <pageSetup fitToHeight="4" fitToWidth="1" horizontalDpi="600" verticalDpi="600" orientation="portrait" paperSize="9" scale="8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SheetLayoutView="100" zoomScalePageLayoutView="0" workbookViewId="0" topLeftCell="A1">
      <selection activeCell="E70" sqref="E70"/>
    </sheetView>
  </sheetViews>
  <sheetFormatPr defaultColWidth="8.796875" defaultRowHeight="15"/>
  <cols>
    <col min="1" max="1" width="6.69921875" style="23" customWidth="1"/>
    <col min="2" max="2" width="32.59765625" style="23" customWidth="1"/>
    <col min="3" max="3" width="8.3984375" style="23" customWidth="1"/>
    <col min="4" max="4" width="6.3984375" style="64" bestFit="1" customWidth="1"/>
    <col min="5" max="5" width="10.296875" style="65" customWidth="1"/>
    <col min="6" max="6" width="9" style="65" customWidth="1"/>
    <col min="7" max="8" width="13.3984375" style="98" customWidth="1"/>
    <col min="9" max="16384" width="8.8984375" style="19" customWidth="1"/>
  </cols>
  <sheetData>
    <row r="1" spans="1:8" ht="15.75">
      <c r="A1" s="14"/>
      <c r="B1" s="14"/>
      <c r="C1" s="21"/>
      <c r="D1" s="157" t="s">
        <v>376</v>
      </c>
      <c r="E1" s="157"/>
      <c r="F1" s="157"/>
      <c r="G1" s="157"/>
      <c r="H1" s="19"/>
    </row>
    <row r="2" spans="1:8" ht="15.75" customHeight="1">
      <c r="A2" s="14"/>
      <c r="B2" s="14"/>
      <c r="C2" s="21"/>
      <c r="D2" s="158" t="s">
        <v>378</v>
      </c>
      <c r="E2" s="158"/>
      <c r="F2" s="158"/>
      <c r="G2" s="158"/>
      <c r="H2" s="19"/>
    </row>
    <row r="3" spans="1:8" ht="15.75" customHeight="1">
      <c r="A3" s="14"/>
      <c r="B3" s="14"/>
      <c r="C3" s="21"/>
      <c r="D3" s="158" t="s">
        <v>270</v>
      </c>
      <c r="E3" s="158"/>
      <c r="F3" s="158"/>
      <c r="G3" s="158"/>
      <c r="H3" s="19"/>
    </row>
    <row r="4" spans="1:8" ht="15.75">
      <c r="A4" s="14"/>
      <c r="B4" s="14"/>
      <c r="C4" s="24"/>
      <c r="D4" s="155" t="s">
        <v>91</v>
      </c>
      <c r="E4" s="155"/>
      <c r="F4" s="155"/>
      <c r="G4" s="155"/>
      <c r="H4" s="19"/>
    </row>
    <row r="5" spans="1:8" ht="15.75">
      <c r="A5" s="14"/>
      <c r="B5" s="14"/>
      <c r="C5" s="24"/>
      <c r="D5" s="155" t="s">
        <v>90</v>
      </c>
      <c r="E5" s="155"/>
      <c r="F5" s="155"/>
      <c r="G5" s="155"/>
      <c r="H5" s="19"/>
    </row>
    <row r="6" spans="1:8" ht="15.75">
      <c r="A6" s="22"/>
      <c r="B6" s="24"/>
      <c r="C6" s="24"/>
      <c r="D6" s="156" t="s">
        <v>379</v>
      </c>
      <c r="E6" s="156"/>
      <c r="F6" s="156"/>
      <c r="G6" s="156"/>
      <c r="H6" s="19"/>
    </row>
    <row r="7" spans="1:8" ht="15.75">
      <c r="A7" s="22"/>
      <c r="B7" s="24"/>
      <c r="C7" s="24"/>
      <c r="D7" s="25"/>
      <c r="E7" s="25"/>
      <c r="F7" s="25"/>
      <c r="G7" s="96"/>
      <c r="H7" s="96"/>
    </row>
    <row r="8" spans="1:8" ht="15.75">
      <c r="A8" s="22"/>
      <c r="B8" s="24"/>
      <c r="C8" s="24"/>
      <c r="D8" s="25"/>
      <c r="E8" s="25"/>
      <c r="F8" s="25"/>
      <c r="G8" s="96"/>
      <c r="H8" s="96"/>
    </row>
    <row r="9" spans="1:8" ht="20.25" customHeight="1">
      <c r="A9" s="154" t="s">
        <v>320</v>
      </c>
      <c r="B9" s="154"/>
      <c r="C9" s="154"/>
      <c r="D9" s="154"/>
      <c r="E9" s="154"/>
      <c r="F9" s="154"/>
      <c r="G9" s="154"/>
      <c r="H9" s="154"/>
    </row>
    <row r="10" spans="1:8" ht="20.25" customHeight="1">
      <c r="A10" s="154" t="s">
        <v>318</v>
      </c>
      <c r="B10" s="154"/>
      <c r="C10" s="154"/>
      <c r="D10" s="154"/>
      <c r="E10" s="154"/>
      <c r="F10" s="154"/>
      <c r="G10" s="154"/>
      <c r="H10" s="154"/>
    </row>
    <row r="11" spans="1:8" ht="20.25" customHeight="1">
      <c r="A11" s="154" t="s">
        <v>321</v>
      </c>
      <c r="B11" s="154"/>
      <c r="C11" s="154"/>
      <c r="D11" s="154"/>
      <c r="E11" s="154"/>
      <c r="F11" s="154"/>
      <c r="G11" s="154"/>
      <c r="H11" s="154"/>
    </row>
    <row r="12" spans="1:8" s="70" customFormat="1" ht="18.75">
      <c r="A12" s="154" t="s">
        <v>332</v>
      </c>
      <c r="B12" s="154"/>
      <c r="C12" s="154"/>
      <c r="D12" s="154"/>
      <c r="E12" s="154"/>
      <c r="F12" s="154"/>
      <c r="G12" s="154"/>
      <c r="H12" s="154"/>
    </row>
    <row r="13" spans="1:8" s="70" customFormat="1" ht="18.75">
      <c r="A13" s="107"/>
      <c r="B13" s="107"/>
      <c r="C13" s="107"/>
      <c r="D13" s="107"/>
      <c r="E13" s="107"/>
      <c r="F13" s="107"/>
      <c r="G13" s="107"/>
      <c r="H13" s="107"/>
    </row>
    <row r="14" spans="1:8" s="70" customFormat="1" ht="76.5">
      <c r="A14" s="28" t="s">
        <v>1</v>
      </c>
      <c r="B14" s="26" t="s">
        <v>2</v>
      </c>
      <c r="C14" s="26" t="s">
        <v>248</v>
      </c>
      <c r="D14" s="26" t="s">
        <v>3</v>
      </c>
      <c r="E14" s="27" t="s">
        <v>4</v>
      </c>
      <c r="F14" s="27" t="s">
        <v>111</v>
      </c>
      <c r="G14" s="108" t="s">
        <v>322</v>
      </c>
      <c r="H14" s="108" t="s">
        <v>323</v>
      </c>
    </row>
    <row r="15" spans="1:8" ht="15.75">
      <c r="A15" s="29" t="s">
        <v>5</v>
      </c>
      <c r="B15" s="30" t="s">
        <v>6</v>
      </c>
      <c r="C15" s="30" t="s">
        <v>9</v>
      </c>
      <c r="D15" s="30"/>
      <c r="E15" s="31"/>
      <c r="F15" s="31"/>
      <c r="G15" s="136">
        <f>G16</f>
        <v>6509.2</v>
      </c>
      <c r="H15" s="136">
        <f>H16</f>
        <v>5902.9</v>
      </c>
    </row>
    <row r="16" spans="1:8" ht="22.5" customHeight="1">
      <c r="A16" s="29" t="s">
        <v>7</v>
      </c>
      <c r="B16" s="32" t="s">
        <v>8</v>
      </c>
      <c r="C16" s="31" t="s">
        <v>9</v>
      </c>
      <c r="D16" s="33" t="s">
        <v>10</v>
      </c>
      <c r="E16" s="34"/>
      <c r="F16" s="31"/>
      <c r="G16" s="136">
        <f>G17+G20</f>
        <v>6509.2</v>
      </c>
      <c r="H16" s="136">
        <f>H17+H20</f>
        <v>5902.9</v>
      </c>
    </row>
    <row r="17" spans="1:8" ht="57">
      <c r="A17" s="31" t="s">
        <v>11</v>
      </c>
      <c r="B17" s="32" t="s">
        <v>46</v>
      </c>
      <c r="C17" s="35" t="s">
        <v>9</v>
      </c>
      <c r="D17" s="33" t="s">
        <v>12</v>
      </c>
      <c r="E17" s="36"/>
      <c r="F17" s="33"/>
      <c r="G17" s="137">
        <f>G18</f>
        <v>1327.8</v>
      </c>
      <c r="H17" s="137">
        <f>H18</f>
        <v>1318.9</v>
      </c>
    </row>
    <row r="18" spans="1:8" ht="30">
      <c r="A18" s="35" t="s">
        <v>13</v>
      </c>
      <c r="B18" s="37" t="s">
        <v>14</v>
      </c>
      <c r="C18" s="35" t="s">
        <v>9</v>
      </c>
      <c r="D18" s="38" t="s">
        <v>12</v>
      </c>
      <c r="E18" s="33" t="s">
        <v>192</v>
      </c>
      <c r="F18" s="33"/>
      <c r="G18" s="137">
        <f>G19</f>
        <v>1327.8</v>
      </c>
      <c r="H18" s="137">
        <f>H19</f>
        <v>1318.9</v>
      </c>
    </row>
    <row r="19" spans="1:8" ht="93.75" customHeight="1">
      <c r="A19" s="35"/>
      <c r="B19" s="37" t="s">
        <v>114</v>
      </c>
      <c r="C19" s="35" t="s">
        <v>9</v>
      </c>
      <c r="D19" s="38" t="s">
        <v>12</v>
      </c>
      <c r="E19" s="38" t="s">
        <v>192</v>
      </c>
      <c r="F19" s="33" t="s">
        <v>113</v>
      </c>
      <c r="G19" s="138">
        <v>1327.8</v>
      </c>
      <c r="H19" s="138">
        <v>1318.9</v>
      </c>
    </row>
    <row r="20" spans="1:8" ht="71.25">
      <c r="A20" s="31" t="s">
        <v>15</v>
      </c>
      <c r="B20" s="32" t="s">
        <v>47</v>
      </c>
      <c r="C20" s="31" t="s">
        <v>9</v>
      </c>
      <c r="D20" s="33" t="s">
        <v>16</v>
      </c>
      <c r="E20" s="33"/>
      <c r="F20" s="33"/>
      <c r="G20" s="137">
        <f>G21+G25+G27</f>
        <v>5181.4</v>
      </c>
      <c r="H20" s="137">
        <f>H21+H25+H27</f>
        <v>4584</v>
      </c>
    </row>
    <row r="21" spans="1:8" ht="60">
      <c r="A21" s="35" t="s">
        <v>17</v>
      </c>
      <c r="B21" s="37" t="s">
        <v>18</v>
      </c>
      <c r="C21" s="35" t="s">
        <v>9</v>
      </c>
      <c r="D21" s="38" t="s">
        <v>16</v>
      </c>
      <c r="E21" s="33" t="s">
        <v>193</v>
      </c>
      <c r="F21" s="33"/>
      <c r="G21" s="137">
        <f>G22+G24+G23</f>
        <v>4950</v>
      </c>
      <c r="H21" s="137">
        <f>H22+H24+H23</f>
        <v>4482.9</v>
      </c>
    </row>
    <row r="22" spans="1:8" ht="96" customHeight="1">
      <c r="A22" s="35"/>
      <c r="B22" s="37" t="s">
        <v>114</v>
      </c>
      <c r="C22" s="35" t="s">
        <v>9</v>
      </c>
      <c r="D22" s="38" t="s">
        <v>16</v>
      </c>
      <c r="E22" s="38" t="s">
        <v>193</v>
      </c>
      <c r="F22" s="33" t="s">
        <v>113</v>
      </c>
      <c r="G22" s="138">
        <v>3171</v>
      </c>
      <c r="H22" s="138">
        <v>2773.5</v>
      </c>
    </row>
    <row r="23" spans="1:8" ht="45">
      <c r="A23" s="35"/>
      <c r="B23" s="77" t="s">
        <v>217</v>
      </c>
      <c r="C23" s="35" t="s">
        <v>9</v>
      </c>
      <c r="D23" s="38" t="s">
        <v>16</v>
      </c>
      <c r="E23" s="38" t="s">
        <v>193</v>
      </c>
      <c r="F23" s="33" t="s">
        <v>115</v>
      </c>
      <c r="G23" s="138">
        <f>2312-25.9-562.1+50</f>
        <v>1774</v>
      </c>
      <c r="H23" s="138">
        <v>1705.8</v>
      </c>
    </row>
    <row r="24" spans="1:8" ht="15.75">
      <c r="A24" s="35"/>
      <c r="B24" s="39" t="s">
        <v>118</v>
      </c>
      <c r="C24" s="35" t="s">
        <v>9</v>
      </c>
      <c r="D24" s="38" t="s">
        <v>16</v>
      </c>
      <c r="E24" s="38" t="s">
        <v>193</v>
      </c>
      <c r="F24" s="33" t="s">
        <v>117</v>
      </c>
      <c r="G24" s="138">
        <f>6-1</f>
        <v>5</v>
      </c>
      <c r="H24" s="138">
        <v>3.6</v>
      </c>
    </row>
    <row r="25" spans="1:8" ht="61.5" customHeight="1">
      <c r="A25" s="35" t="s">
        <v>170</v>
      </c>
      <c r="B25" s="37" t="s">
        <v>88</v>
      </c>
      <c r="C25" s="35" t="s">
        <v>9</v>
      </c>
      <c r="D25" s="33" t="s">
        <v>16</v>
      </c>
      <c r="E25" s="33" t="s">
        <v>194</v>
      </c>
      <c r="F25" s="38"/>
      <c r="G25" s="137">
        <f>G26</f>
        <v>135.4</v>
      </c>
      <c r="H25" s="137">
        <f>H26</f>
        <v>5.1</v>
      </c>
    </row>
    <row r="26" spans="1:8" ht="90.75" customHeight="1">
      <c r="A26" s="35"/>
      <c r="B26" s="41" t="s">
        <v>114</v>
      </c>
      <c r="C26" s="35" t="s">
        <v>9</v>
      </c>
      <c r="D26" s="38" t="s">
        <v>16</v>
      </c>
      <c r="E26" s="38" t="s">
        <v>194</v>
      </c>
      <c r="F26" s="33" t="s">
        <v>113</v>
      </c>
      <c r="G26" s="138">
        <f>130+5.4</f>
        <v>135.4</v>
      </c>
      <c r="H26" s="138">
        <v>5.1</v>
      </c>
    </row>
    <row r="27" spans="1:8" ht="60">
      <c r="A27" s="35"/>
      <c r="B27" s="41" t="s">
        <v>89</v>
      </c>
      <c r="C27" s="35" t="s">
        <v>9</v>
      </c>
      <c r="D27" s="38" t="s">
        <v>16</v>
      </c>
      <c r="E27" s="38" t="s">
        <v>216</v>
      </c>
      <c r="F27" s="33"/>
      <c r="G27" s="137">
        <f>G28</f>
        <v>96</v>
      </c>
      <c r="H27" s="137">
        <f>H28</f>
        <v>96</v>
      </c>
    </row>
    <row r="28" spans="1:8" ht="15.75">
      <c r="A28" s="35"/>
      <c r="B28" s="41" t="s">
        <v>118</v>
      </c>
      <c r="C28" s="35" t="s">
        <v>9</v>
      </c>
      <c r="D28" s="38" t="s">
        <v>16</v>
      </c>
      <c r="E28" s="38" t="s">
        <v>216</v>
      </c>
      <c r="F28" s="33" t="s">
        <v>117</v>
      </c>
      <c r="G28" s="138">
        <v>96</v>
      </c>
      <c r="H28" s="138">
        <v>96</v>
      </c>
    </row>
    <row r="29" spans="1:8" ht="15.75">
      <c r="A29" s="31" t="s">
        <v>20</v>
      </c>
      <c r="B29" s="30" t="s">
        <v>21</v>
      </c>
      <c r="C29" s="31" t="s">
        <v>23</v>
      </c>
      <c r="D29" s="38"/>
      <c r="E29" s="38"/>
      <c r="F29" s="38"/>
      <c r="G29" s="137">
        <f>G30+G51+G87+G95+G64+G78+G74+G111+G107</f>
        <v>65850.50000000001</v>
      </c>
      <c r="H29" s="137">
        <f>H30+H51+H87+H95+H64+H78+H74+H111+H107</f>
        <v>65137.100000000006</v>
      </c>
    </row>
    <row r="30" spans="1:8" ht="24" customHeight="1">
      <c r="A30" s="31" t="s">
        <v>22</v>
      </c>
      <c r="B30" s="32" t="s">
        <v>8</v>
      </c>
      <c r="C30" s="31" t="s">
        <v>23</v>
      </c>
      <c r="D30" s="33" t="s">
        <v>10</v>
      </c>
      <c r="E30" s="38"/>
      <c r="F30" s="38"/>
      <c r="G30" s="137">
        <f>G31+G44+G41</f>
        <v>9769</v>
      </c>
      <c r="H30" s="137">
        <f>H31+H44+H41</f>
        <v>9638.7</v>
      </c>
    </row>
    <row r="31" spans="1:8" ht="71.25" customHeight="1">
      <c r="A31" s="31" t="s">
        <v>24</v>
      </c>
      <c r="B31" s="42" t="s">
        <v>48</v>
      </c>
      <c r="C31" s="35" t="s">
        <v>23</v>
      </c>
      <c r="D31" s="33" t="s">
        <v>25</v>
      </c>
      <c r="E31" s="38"/>
      <c r="F31" s="38"/>
      <c r="G31" s="137">
        <f>G34+G32+G38</f>
        <v>9121.5</v>
      </c>
      <c r="H31" s="137">
        <f>H34+H32+H38</f>
        <v>8991.2</v>
      </c>
    </row>
    <row r="32" spans="1:8" ht="45">
      <c r="A32" s="35" t="s">
        <v>26</v>
      </c>
      <c r="B32" s="37" t="s">
        <v>27</v>
      </c>
      <c r="C32" s="35" t="s">
        <v>23</v>
      </c>
      <c r="D32" s="38" t="s">
        <v>25</v>
      </c>
      <c r="E32" s="33" t="s">
        <v>195</v>
      </c>
      <c r="F32" s="38"/>
      <c r="G32" s="137">
        <f>G33</f>
        <v>1327.8</v>
      </c>
      <c r="H32" s="137">
        <f>H33</f>
        <v>1327.6</v>
      </c>
    </row>
    <row r="33" spans="1:8" ht="92.25" customHeight="1">
      <c r="A33" s="43"/>
      <c r="B33" s="37" t="s">
        <v>114</v>
      </c>
      <c r="C33" s="35" t="s">
        <v>23</v>
      </c>
      <c r="D33" s="38" t="s">
        <v>25</v>
      </c>
      <c r="E33" s="38" t="s">
        <v>195</v>
      </c>
      <c r="F33" s="33" t="s">
        <v>113</v>
      </c>
      <c r="G33" s="138">
        <v>1327.8</v>
      </c>
      <c r="H33" s="138">
        <v>1327.6</v>
      </c>
    </row>
    <row r="34" spans="1:8" ht="30">
      <c r="A34" s="43" t="s">
        <v>28</v>
      </c>
      <c r="B34" s="44" t="s">
        <v>29</v>
      </c>
      <c r="C34" s="35" t="s">
        <v>23</v>
      </c>
      <c r="D34" s="38" t="s">
        <v>25</v>
      </c>
      <c r="E34" s="33" t="s">
        <v>196</v>
      </c>
      <c r="F34" s="38"/>
      <c r="G34" s="137">
        <f>G35+G36+G37</f>
        <v>4979.8</v>
      </c>
      <c r="H34" s="137">
        <f>H35+H36+H37</f>
        <v>4858.3</v>
      </c>
    </row>
    <row r="35" spans="1:8" ht="89.25" customHeight="1">
      <c r="A35" s="31"/>
      <c r="B35" s="37" t="s">
        <v>114</v>
      </c>
      <c r="C35" s="35" t="s">
        <v>23</v>
      </c>
      <c r="D35" s="38" t="s">
        <v>25</v>
      </c>
      <c r="E35" s="38" t="s">
        <v>196</v>
      </c>
      <c r="F35" s="33" t="s">
        <v>113</v>
      </c>
      <c r="G35" s="138">
        <v>4543.1</v>
      </c>
      <c r="H35" s="138">
        <v>4480</v>
      </c>
    </row>
    <row r="36" spans="1:8" ht="45" customHeight="1">
      <c r="A36" s="35"/>
      <c r="B36" s="77" t="s">
        <v>217</v>
      </c>
      <c r="C36" s="35" t="s">
        <v>23</v>
      </c>
      <c r="D36" s="38" t="s">
        <v>25</v>
      </c>
      <c r="E36" s="38" t="s">
        <v>196</v>
      </c>
      <c r="F36" s="33" t="s">
        <v>115</v>
      </c>
      <c r="G36" s="138">
        <f>644-95-164.8+50</f>
        <v>434.2</v>
      </c>
      <c r="H36" s="138">
        <v>376.5</v>
      </c>
    </row>
    <row r="37" spans="1:8" ht="15.75">
      <c r="A37" s="35"/>
      <c r="B37" s="39" t="s">
        <v>118</v>
      </c>
      <c r="C37" s="35" t="s">
        <v>23</v>
      </c>
      <c r="D37" s="38" t="s">
        <v>25</v>
      </c>
      <c r="E37" s="38" t="s">
        <v>196</v>
      </c>
      <c r="F37" s="33" t="s">
        <v>117</v>
      </c>
      <c r="G37" s="138">
        <f>6-3.5</f>
        <v>2.5</v>
      </c>
      <c r="H37" s="138">
        <v>1.8</v>
      </c>
    </row>
    <row r="38" spans="1:8" ht="77.25" customHeight="1">
      <c r="A38" s="35" t="s">
        <v>119</v>
      </c>
      <c r="B38" s="41" t="s">
        <v>224</v>
      </c>
      <c r="C38" s="35" t="s">
        <v>23</v>
      </c>
      <c r="D38" s="38" t="s">
        <v>25</v>
      </c>
      <c r="E38" s="33" t="s">
        <v>221</v>
      </c>
      <c r="F38" s="38"/>
      <c r="G38" s="137">
        <f>G39+G40</f>
        <v>2813.8999999999996</v>
      </c>
      <c r="H38" s="137">
        <f>H39+H40</f>
        <v>2805.3</v>
      </c>
    </row>
    <row r="39" spans="1:8" ht="90">
      <c r="A39" s="35" t="s">
        <v>364</v>
      </c>
      <c r="B39" s="37" t="s">
        <v>114</v>
      </c>
      <c r="C39" s="35" t="s">
        <v>23</v>
      </c>
      <c r="D39" s="38" t="s">
        <v>25</v>
      </c>
      <c r="E39" s="38" t="s">
        <v>221</v>
      </c>
      <c r="F39" s="33" t="s">
        <v>113</v>
      </c>
      <c r="G39" s="138">
        <v>2608.7</v>
      </c>
      <c r="H39" s="138">
        <v>2600.5</v>
      </c>
    </row>
    <row r="40" spans="1:8" ht="45">
      <c r="A40" s="35" t="s">
        <v>365</v>
      </c>
      <c r="B40" s="77" t="s">
        <v>217</v>
      </c>
      <c r="C40" s="35" t="s">
        <v>23</v>
      </c>
      <c r="D40" s="38" t="s">
        <v>25</v>
      </c>
      <c r="E40" s="38" t="s">
        <v>221</v>
      </c>
      <c r="F40" s="33" t="s">
        <v>115</v>
      </c>
      <c r="G40" s="138">
        <v>205.2</v>
      </c>
      <c r="H40" s="138">
        <v>204.8</v>
      </c>
    </row>
    <row r="41" spans="1:8" ht="15.75">
      <c r="A41" s="31" t="s">
        <v>171</v>
      </c>
      <c r="B41" s="48" t="s">
        <v>98</v>
      </c>
      <c r="C41" s="35" t="s">
        <v>23</v>
      </c>
      <c r="D41" s="33" t="s">
        <v>102</v>
      </c>
      <c r="E41" s="38"/>
      <c r="F41" s="33"/>
      <c r="G41" s="137">
        <f>G42</f>
        <v>0</v>
      </c>
      <c r="H41" s="137">
        <f>H42</f>
        <v>0</v>
      </c>
    </row>
    <row r="42" spans="1:8" ht="15.75">
      <c r="A42" s="43" t="s">
        <v>172</v>
      </c>
      <c r="B42" s="37" t="s">
        <v>99</v>
      </c>
      <c r="C42" s="35" t="s">
        <v>23</v>
      </c>
      <c r="D42" s="38" t="s">
        <v>102</v>
      </c>
      <c r="E42" s="33" t="s">
        <v>214</v>
      </c>
      <c r="F42" s="33"/>
      <c r="G42" s="137">
        <f>G43</f>
        <v>0</v>
      </c>
      <c r="H42" s="137">
        <f>H43</f>
        <v>0</v>
      </c>
    </row>
    <row r="43" spans="1:8" ht="15.75">
      <c r="A43" s="35"/>
      <c r="B43" s="39" t="s">
        <v>118</v>
      </c>
      <c r="C43" s="35" t="s">
        <v>23</v>
      </c>
      <c r="D43" s="38" t="s">
        <v>102</v>
      </c>
      <c r="E43" s="38" t="s">
        <v>214</v>
      </c>
      <c r="F43" s="33" t="s">
        <v>117</v>
      </c>
      <c r="G43" s="138">
        <v>0</v>
      </c>
      <c r="H43" s="138">
        <v>0</v>
      </c>
    </row>
    <row r="44" spans="1:8" ht="15.75">
      <c r="A44" s="31" t="s">
        <v>100</v>
      </c>
      <c r="B44" s="32" t="s">
        <v>19</v>
      </c>
      <c r="C44" s="35" t="s">
        <v>23</v>
      </c>
      <c r="D44" s="33" t="s">
        <v>80</v>
      </c>
      <c r="E44" s="38"/>
      <c r="F44" s="38"/>
      <c r="G44" s="137">
        <f>G45+G47+G49</f>
        <v>647.5</v>
      </c>
      <c r="H44" s="137">
        <f>H45+H47+H49</f>
        <v>647.5</v>
      </c>
    </row>
    <row r="45" spans="1:8" ht="65.25" customHeight="1">
      <c r="A45" s="43" t="s">
        <v>101</v>
      </c>
      <c r="B45" s="39" t="s">
        <v>223</v>
      </c>
      <c r="C45" s="35" t="s">
        <v>23</v>
      </c>
      <c r="D45" s="38" t="s">
        <v>80</v>
      </c>
      <c r="E45" s="45" t="s">
        <v>222</v>
      </c>
      <c r="F45" s="38"/>
      <c r="G45" s="137">
        <f>G46</f>
        <v>7.5</v>
      </c>
      <c r="H45" s="137">
        <f>H46</f>
        <v>7.5</v>
      </c>
    </row>
    <row r="46" spans="1:8" ht="45" customHeight="1">
      <c r="A46" s="46"/>
      <c r="B46" s="40" t="s">
        <v>217</v>
      </c>
      <c r="C46" s="35" t="s">
        <v>23</v>
      </c>
      <c r="D46" s="38" t="s">
        <v>80</v>
      </c>
      <c r="E46" s="47" t="s">
        <v>222</v>
      </c>
      <c r="F46" s="33" t="s">
        <v>115</v>
      </c>
      <c r="G46" s="138">
        <v>7.5</v>
      </c>
      <c r="H46" s="138">
        <v>7.5</v>
      </c>
    </row>
    <row r="47" spans="1:8" ht="30">
      <c r="A47" s="43" t="s">
        <v>175</v>
      </c>
      <c r="B47" s="37" t="s">
        <v>92</v>
      </c>
      <c r="C47" s="35" t="s">
        <v>23</v>
      </c>
      <c r="D47" s="38" t="s">
        <v>80</v>
      </c>
      <c r="E47" s="34" t="s">
        <v>215</v>
      </c>
      <c r="F47" s="33"/>
      <c r="G47" s="137">
        <f>G48</f>
        <v>210</v>
      </c>
      <c r="H47" s="137">
        <f>H48</f>
        <v>210</v>
      </c>
    </row>
    <row r="48" spans="1:8" ht="45">
      <c r="A48" s="35"/>
      <c r="B48" s="40" t="s">
        <v>217</v>
      </c>
      <c r="C48" s="35" t="s">
        <v>23</v>
      </c>
      <c r="D48" s="38" t="s">
        <v>80</v>
      </c>
      <c r="E48" s="49" t="s">
        <v>215</v>
      </c>
      <c r="F48" s="33" t="s">
        <v>115</v>
      </c>
      <c r="G48" s="138">
        <f>150+50+10</f>
        <v>210</v>
      </c>
      <c r="H48" s="138">
        <v>210</v>
      </c>
    </row>
    <row r="49" spans="1:8" ht="60">
      <c r="A49" s="43" t="s">
        <v>176</v>
      </c>
      <c r="B49" s="51" t="s">
        <v>279</v>
      </c>
      <c r="C49" s="35" t="s">
        <v>23</v>
      </c>
      <c r="D49" s="47" t="s">
        <v>80</v>
      </c>
      <c r="E49" s="33" t="s">
        <v>198</v>
      </c>
      <c r="F49" s="33"/>
      <c r="G49" s="137">
        <f>G50</f>
        <v>430</v>
      </c>
      <c r="H49" s="137">
        <f>H50</f>
        <v>430</v>
      </c>
    </row>
    <row r="50" spans="1:8" ht="45">
      <c r="A50" s="43"/>
      <c r="B50" s="40" t="s">
        <v>217</v>
      </c>
      <c r="C50" s="35" t="s">
        <v>23</v>
      </c>
      <c r="D50" s="47" t="s">
        <v>80</v>
      </c>
      <c r="E50" s="38" t="s">
        <v>198</v>
      </c>
      <c r="F50" s="33" t="s">
        <v>115</v>
      </c>
      <c r="G50" s="138">
        <v>430</v>
      </c>
      <c r="H50" s="138">
        <v>430</v>
      </c>
    </row>
    <row r="51" spans="1:8" ht="28.5">
      <c r="A51" s="29" t="s">
        <v>30</v>
      </c>
      <c r="B51" s="32" t="s">
        <v>31</v>
      </c>
      <c r="C51" s="35" t="s">
        <v>23</v>
      </c>
      <c r="D51" s="33" t="s">
        <v>32</v>
      </c>
      <c r="E51" s="38"/>
      <c r="F51" s="38"/>
      <c r="G51" s="137">
        <f>G52+G55</f>
        <v>403.40000000000003</v>
      </c>
      <c r="H51" s="137">
        <f>H52+H55</f>
        <v>400.6</v>
      </c>
    </row>
    <row r="52" spans="1:8" ht="57">
      <c r="A52" s="29" t="s">
        <v>33</v>
      </c>
      <c r="B52" s="32" t="s">
        <v>93</v>
      </c>
      <c r="C52" s="35" t="s">
        <v>23</v>
      </c>
      <c r="D52" s="33" t="s">
        <v>34</v>
      </c>
      <c r="E52" s="38"/>
      <c r="F52" s="38"/>
      <c r="G52" s="137">
        <f>G53</f>
        <v>48.1</v>
      </c>
      <c r="H52" s="137">
        <f>H53</f>
        <v>48.1</v>
      </c>
    </row>
    <row r="53" spans="1:8" ht="90">
      <c r="A53" s="43" t="s">
        <v>35</v>
      </c>
      <c r="B53" s="37" t="s">
        <v>275</v>
      </c>
      <c r="C53" s="35" t="s">
        <v>23</v>
      </c>
      <c r="D53" s="38" t="s">
        <v>34</v>
      </c>
      <c r="E53" s="45" t="s">
        <v>201</v>
      </c>
      <c r="F53" s="33"/>
      <c r="G53" s="137">
        <f>G54</f>
        <v>48.1</v>
      </c>
      <c r="H53" s="137">
        <f>H54</f>
        <v>48.1</v>
      </c>
    </row>
    <row r="54" spans="1:8" ht="45">
      <c r="A54" s="43"/>
      <c r="B54" s="40" t="s">
        <v>217</v>
      </c>
      <c r="C54" s="35" t="s">
        <v>23</v>
      </c>
      <c r="D54" s="38" t="s">
        <v>34</v>
      </c>
      <c r="E54" s="47" t="s">
        <v>201</v>
      </c>
      <c r="F54" s="33" t="s">
        <v>115</v>
      </c>
      <c r="G54" s="138">
        <v>48.1</v>
      </c>
      <c r="H54" s="138">
        <v>48.1</v>
      </c>
    </row>
    <row r="55" spans="1:8" ht="42.75">
      <c r="A55" s="29" t="s">
        <v>51</v>
      </c>
      <c r="B55" s="48" t="s">
        <v>50</v>
      </c>
      <c r="C55" s="35" t="s">
        <v>23</v>
      </c>
      <c r="D55" s="33" t="s">
        <v>49</v>
      </c>
      <c r="E55" s="33"/>
      <c r="F55" s="33"/>
      <c r="G55" s="137">
        <f>G56+G62+G58+G60</f>
        <v>355.3</v>
      </c>
      <c r="H55" s="137">
        <f>H56+H62+H58+H60</f>
        <v>352.5</v>
      </c>
    </row>
    <row r="56" spans="1:8" s="76" customFormat="1" ht="90">
      <c r="A56" s="35" t="s">
        <v>52</v>
      </c>
      <c r="B56" s="37" t="s">
        <v>285</v>
      </c>
      <c r="C56" s="35" t="s">
        <v>23</v>
      </c>
      <c r="D56" s="38" t="s">
        <v>49</v>
      </c>
      <c r="E56" s="33" t="s">
        <v>208</v>
      </c>
      <c r="F56" s="33"/>
      <c r="G56" s="137">
        <f>G57</f>
        <v>48.1</v>
      </c>
      <c r="H56" s="137">
        <f>H57</f>
        <v>48.1</v>
      </c>
    </row>
    <row r="57" spans="1:8" ht="45">
      <c r="A57" s="31"/>
      <c r="B57" s="40" t="s">
        <v>217</v>
      </c>
      <c r="C57" s="35" t="s">
        <v>23</v>
      </c>
      <c r="D57" s="38" t="s">
        <v>49</v>
      </c>
      <c r="E57" s="47" t="s">
        <v>208</v>
      </c>
      <c r="F57" s="33" t="s">
        <v>115</v>
      </c>
      <c r="G57" s="138">
        <v>48.1</v>
      </c>
      <c r="H57" s="138">
        <v>48.1</v>
      </c>
    </row>
    <row r="58" spans="1:8" s="76" customFormat="1" ht="75">
      <c r="A58" s="35" t="s">
        <v>53</v>
      </c>
      <c r="B58" s="37" t="s">
        <v>282</v>
      </c>
      <c r="C58" s="35" t="s">
        <v>23</v>
      </c>
      <c r="D58" s="38" t="s">
        <v>49</v>
      </c>
      <c r="E58" s="33" t="s">
        <v>209</v>
      </c>
      <c r="F58" s="38"/>
      <c r="G58" s="137">
        <f>G59</f>
        <v>45.8</v>
      </c>
      <c r="H58" s="137">
        <f>H59</f>
        <v>45.8</v>
      </c>
    </row>
    <row r="59" spans="1:8" ht="45">
      <c r="A59" s="35"/>
      <c r="B59" s="40" t="s">
        <v>217</v>
      </c>
      <c r="C59" s="35" t="s">
        <v>23</v>
      </c>
      <c r="D59" s="38" t="s">
        <v>49</v>
      </c>
      <c r="E59" s="47" t="s">
        <v>209</v>
      </c>
      <c r="F59" s="33" t="s">
        <v>115</v>
      </c>
      <c r="G59" s="138">
        <v>45.8</v>
      </c>
      <c r="H59" s="138">
        <v>45.8</v>
      </c>
    </row>
    <row r="60" spans="1:8" ht="105">
      <c r="A60" s="35" t="s">
        <v>54</v>
      </c>
      <c r="B60" s="37" t="s">
        <v>280</v>
      </c>
      <c r="C60" s="35" t="s">
        <v>23</v>
      </c>
      <c r="D60" s="38" t="s">
        <v>49</v>
      </c>
      <c r="E60" s="33" t="s">
        <v>210</v>
      </c>
      <c r="F60" s="38"/>
      <c r="G60" s="137">
        <f>G61</f>
        <v>46.4</v>
      </c>
      <c r="H60" s="137">
        <f>H61</f>
        <v>46.4</v>
      </c>
    </row>
    <row r="61" spans="1:8" ht="45">
      <c r="A61" s="35"/>
      <c r="B61" s="40" t="s">
        <v>217</v>
      </c>
      <c r="C61" s="35" t="s">
        <v>23</v>
      </c>
      <c r="D61" s="38" t="s">
        <v>49</v>
      </c>
      <c r="E61" s="38" t="s">
        <v>210</v>
      </c>
      <c r="F61" s="33" t="s">
        <v>115</v>
      </c>
      <c r="G61" s="138">
        <v>46.4</v>
      </c>
      <c r="H61" s="138">
        <v>46.4</v>
      </c>
    </row>
    <row r="62" spans="1:8" ht="75">
      <c r="A62" s="35" t="s">
        <v>97</v>
      </c>
      <c r="B62" s="44" t="s">
        <v>277</v>
      </c>
      <c r="C62" s="35" t="s">
        <v>23</v>
      </c>
      <c r="D62" s="38" t="s">
        <v>49</v>
      </c>
      <c r="E62" s="34" t="s">
        <v>211</v>
      </c>
      <c r="F62" s="33"/>
      <c r="G62" s="137">
        <f>G63</f>
        <v>215</v>
      </c>
      <c r="H62" s="137">
        <f>H63</f>
        <v>212.2</v>
      </c>
    </row>
    <row r="63" spans="1:8" ht="45">
      <c r="A63" s="35"/>
      <c r="B63" s="40" t="s">
        <v>217</v>
      </c>
      <c r="C63" s="35" t="s">
        <v>23</v>
      </c>
      <c r="D63" s="38" t="s">
        <v>49</v>
      </c>
      <c r="E63" s="49" t="s">
        <v>211</v>
      </c>
      <c r="F63" s="33" t="s">
        <v>115</v>
      </c>
      <c r="G63" s="138">
        <f>200+15</f>
        <v>215</v>
      </c>
      <c r="H63" s="138">
        <v>212.2</v>
      </c>
    </row>
    <row r="64" spans="1:8" s="99" customFormat="1" ht="15.75">
      <c r="A64" s="29" t="s">
        <v>36</v>
      </c>
      <c r="B64" s="32" t="s">
        <v>56</v>
      </c>
      <c r="C64" s="35" t="s">
        <v>23</v>
      </c>
      <c r="D64" s="33" t="s">
        <v>55</v>
      </c>
      <c r="E64" s="38"/>
      <c r="F64" s="38"/>
      <c r="G64" s="137">
        <f>G65</f>
        <v>16789.9</v>
      </c>
      <c r="H64" s="137">
        <f>H65</f>
        <v>16782.2</v>
      </c>
    </row>
    <row r="65" spans="1:8" s="99" customFormat="1" ht="15.75">
      <c r="A65" s="29" t="s">
        <v>37</v>
      </c>
      <c r="B65" s="48" t="s">
        <v>65</v>
      </c>
      <c r="C65" s="35" t="s">
        <v>23</v>
      </c>
      <c r="D65" s="33" t="s">
        <v>66</v>
      </c>
      <c r="E65" s="38"/>
      <c r="F65" s="38"/>
      <c r="G65" s="137">
        <f>G66</f>
        <v>16789.9</v>
      </c>
      <c r="H65" s="137">
        <f>H66</f>
        <v>16782.2</v>
      </c>
    </row>
    <row r="66" spans="1:8" ht="28.5">
      <c r="A66" s="43"/>
      <c r="B66" s="48" t="s">
        <v>95</v>
      </c>
      <c r="C66" s="35" t="s">
        <v>23</v>
      </c>
      <c r="D66" s="38" t="s">
        <v>66</v>
      </c>
      <c r="E66" s="33" t="s">
        <v>207</v>
      </c>
      <c r="F66" s="38"/>
      <c r="G66" s="137">
        <f>G67+G69</f>
        <v>16789.9</v>
      </c>
      <c r="H66" s="137">
        <f>H67+H69</f>
        <v>16782.2</v>
      </c>
    </row>
    <row r="67" spans="1:8" ht="30">
      <c r="A67" s="35" t="s">
        <v>81</v>
      </c>
      <c r="B67" s="37" t="s">
        <v>273</v>
      </c>
      <c r="C67" s="35" t="s">
        <v>23</v>
      </c>
      <c r="D67" s="38" t="s">
        <v>66</v>
      </c>
      <c r="E67" s="33" t="s">
        <v>206</v>
      </c>
      <c r="F67" s="38"/>
      <c r="G67" s="137">
        <f>G68</f>
        <v>7500</v>
      </c>
      <c r="H67" s="137">
        <f>H68</f>
        <v>7492.3</v>
      </c>
    </row>
    <row r="68" spans="1:8" s="99" customFormat="1" ht="45">
      <c r="A68" s="35"/>
      <c r="B68" s="40" t="s">
        <v>217</v>
      </c>
      <c r="C68" s="35" t="s">
        <v>23</v>
      </c>
      <c r="D68" s="38" t="s">
        <v>66</v>
      </c>
      <c r="E68" s="38" t="s">
        <v>206</v>
      </c>
      <c r="F68" s="33" t="s">
        <v>115</v>
      </c>
      <c r="G68" s="138">
        <v>7500</v>
      </c>
      <c r="H68" s="138">
        <v>7492.3</v>
      </c>
    </row>
    <row r="69" spans="1:8" ht="30">
      <c r="A69" s="43" t="s">
        <v>366</v>
      </c>
      <c r="B69" s="37" t="s">
        <v>273</v>
      </c>
      <c r="C69" s="43" t="s">
        <v>23</v>
      </c>
      <c r="D69" s="47" t="s">
        <v>66</v>
      </c>
      <c r="E69" s="33" t="s">
        <v>380</v>
      </c>
      <c r="F69" s="33"/>
      <c r="G69" s="137">
        <f>G70+G72</f>
        <v>9289.9</v>
      </c>
      <c r="H69" s="137">
        <f>H70+H72</f>
        <v>9289.9</v>
      </c>
    </row>
    <row r="70" spans="1:8" ht="45">
      <c r="A70" s="52" t="s">
        <v>367</v>
      </c>
      <c r="B70" s="69" t="s">
        <v>230</v>
      </c>
      <c r="C70" s="43" t="s">
        <v>23</v>
      </c>
      <c r="D70" s="47" t="s">
        <v>66</v>
      </c>
      <c r="E70" s="33" t="s">
        <v>229</v>
      </c>
      <c r="F70" s="33"/>
      <c r="G70" s="137">
        <f>G71</f>
        <v>8039.9</v>
      </c>
      <c r="H70" s="137">
        <f>H71</f>
        <v>8039.9</v>
      </c>
    </row>
    <row r="71" spans="1:8" ht="45">
      <c r="A71" s="52"/>
      <c r="B71" s="40" t="s">
        <v>217</v>
      </c>
      <c r="C71" s="43" t="s">
        <v>23</v>
      </c>
      <c r="D71" s="47" t="s">
        <v>66</v>
      </c>
      <c r="E71" s="38" t="s">
        <v>229</v>
      </c>
      <c r="F71" s="45" t="s">
        <v>115</v>
      </c>
      <c r="G71" s="138">
        <v>8039.9</v>
      </c>
      <c r="H71" s="138">
        <v>8039.9</v>
      </c>
    </row>
    <row r="72" spans="1:8" ht="60">
      <c r="A72" s="52" t="s">
        <v>368</v>
      </c>
      <c r="B72" s="51" t="s">
        <v>219</v>
      </c>
      <c r="C72" s="43" t="s">
        <v>23</v>
      </c>
      <c r="D72" s="47" t="s">
        <v>66</v>
      </c>
      <c r="E72" s="33" t="s">
        <v>228</v>
      </c>
      <c r="F72" s="33"/>
      <c r="G72" s="137">
        <f>G73</f>
        <v>1250</v>
      </c>
      <c r="H72" s="137">
        <f>H73</f>
        <v>1250</v>
      </c>
    </row>
    <row r="73" spans="1:8" ht="45">
      <c r="A73" s="86"/>
      <c r="B73" s="77" t="s">
        <v>217</v>
      </c>
      <c r="C73" s="35" t="s">
        <v>23</v>
      </c>
      <c r="D73" s="38" t="s">
        <v>66</v>
      </c>
      <c r="E73" s="38" t="s">
        <v>228</v>
      </c>
      <c r="F73" s="33" t="s">
        <v>115</v>
      </c>
      <c r="G73" s="138">
        <v>1250</v>
      </c>
      <c r="H73" s="138">
        <v>1250</v>
      </c>
    </row>
    <row r="74" spans="1:8" ht="15.75">
      <c r="A74" s="29" t="s">
        <v>38</v>
      </c>
      <c r="B74" s="48" t="s">
        <v>79</v>
      </c>
      <c r="C74" s="35" t="s">
        <v>23</v>
      </c>
      <c r="D74" s="33" t="s">
        <v>75</v>
      </c>
      <c r="E74" s="38"/>
      <c r="F74" s="38"/>
      <c r="G74" s="137">
        <f aca="true" t="shared" si="0" ref="G74:H76">G75</f>
        <v>47.2</v>
      </c>
      <c r="H74" s="137">
        <f t="shared" si="0"/>
        <v>47.2</v>
      </c>
    </row>
    <row r="75" spans="1:8" ht="28.5">
      <c r="A75" s="29" t="s">
        <v>39</v>
      </c>
      <c r="B75" s="48" t="s">
        <v>78</v>
      </c>
      <c r="C75" s="35" t="s">
        <v>23</v>
      </c>
      <c r="D75" s="33" t="s">
        <v>76</v>
      </c>
      <c r="E75" s="38"/>
      <c r="F75" s="38"/>
      <c r="G75" s="137">
        <f t="shared" si="0"/>
        <v>47.2</v>
      </c>
      <c r="H75" s="137">
        <f t="shared" si="0"/>
        <v>47.2</v>
      </c>
    </row>
    <row r="76" spans="1:8" ht="60">
      <c r="A76" s="35" t="s">
        <v>94</v>
      </c>
      <c r="B76" s="37" t="s">
        <v>281</v>
      </c>
      <c r="C76" s="35" t="s">
        <v>23</v>
      </c>
      <c r="D76" s="38" t="s">
        <v>76</v>
      </c>
      <c r="E76" s="45" t="s">
        <v>202</v>
      </c>
      <c r="F76" s="38"/>
      <c r="G76" s="137">
        <f t="shared" si="0"/>
        <v>47.2</v>
      </c>
      <c r="H76" s="137">
        <f t="shared" si="0"/>
        <v>47.2</v>
      </c>
    </row>
    <row r="77" spans="1:8" ht="45">
      <c r="A77" s="35"/>
      <c r="B77" s="40" t="s">
        <v>217</v>
      </c>
      <c r="C77" s="35" t="s">
        <v>23</v>
      </c>
      <c r="D77" s="38" t="s">
        <v>76</v>
      </c>
      <c r="E77" s="47" t="s">
        <v>202</v>
      </c>
      <c r="F77" s="33" t="s">
        <v>115</v>
      </c>
      <c r="G77" s="138">
        <v>47.2</v>
      </c>
      <c r="H77" s="138">
        <v>47.2</v>
      </c>
    </row>
    <row r="78" spans="1:8" ht="15.75">
      <c r="A78" s="29" t="s">
        <v>58</v>
      </c>
      <c r="B78" s="32" t="s">
        <v>63</v>
      </c>
      <c r="C78" s="35" t="s">
        <v>23</v>
      </c>
      <c r="D78" s="33" t="s">
        <v>64</v>
      </c>
      <c r="E78" s="38"/>
      <c r="F78" s="33"/>
      <c r="G78" s="137">
        <f>G79</f>
        <v>5915.3</v>
      </c>
      <c r="H78" s="137">
        <f>H79</f>
        <v>5805</v>
      </c>
    </row>
    <row r="79" spans="1:8" ht="15.75">
      <c r="A79" s="29" t="s">
        <v>59</v>
      </c>
      <c r="B79" s="32" t="s">
        <v>104</v>
      </c>
      <c r="C79" s="35" t="s">
        <v>23</v>
      </c>
      <c r="D79" s="33" t="s">
        <v>103</v>
      </c>
      <c r="E79" s="38"/>
      <c r="F79" s="33"/>
      <c r="G79" s="137">
        <f>G85+G83+G80</f>
        <v>5915.3</v>
      </c>
      <c r="H79" s="137">
        <f>H85+H83+H80</f>
        <v>5805</v>
      </c>
    </row>
    <row r="80" spans="1:8" ht="45">
      <c r="A80" s="43" t="s">
        <v>173</v>
      </c>
      <c r="B80" s="51" t="s">
        <v>316</v>
      </c>
      <c r="C80" s="35" t="s">
        <v>23</v>
      </c>
      <c r="D80" s="33" t="s">
        <v>103</v>
      </c>
      <c r="E80" s="33" t="s">
        <v>199</v>
      </c>
      <c r="F80" s="33"/>
      <c r="G80" s="137">
        <f>G81+G82</f>
        <v>5430.5</v>
      </c>
      <c r="H80" s="137">
        <f>H81+H82</f>
        <v>5320.6</v>
      </c>
    </row>
    <row r="81" spans="1:8" ht="90">
      <c r="A81" s="29"/>
      <c r="B81" s="37" t="s">
        <v>114</v>
      </c>
      <c r="C81" s="35" t="s">
        <v>23</v>
      </c>
      <c r="D81" s="38" t="s">
        <v>103</v>
      </c>
      <c r="E81" s="38" t="s">
        <v>199</v>
      </c>
      <c r="F81" s="33" t="s">
        <v>113</v>
      </c>
      <c r="G81" s="138">
        <v>5120.5</v>
      </c>
      <c r="H81" s="138">
        <v>5046.1</v>
      </c>
    </row>
    <row r="82" spans="1:8" ht="45">
      <c r="A82" s="29"/>
      <c r="B82" s="40" t="s">
        <v>217</v>
      </c>
      <c r="C82" s="35" t="s">
        <v>23</v>
      </c>
      <c r="D82" s="38" t="s">
        <v>103</v>
      </c>
      <c r="E82" s="38" t="s">
        <v>199</v>
      </c>
      <c r="F82" s="33" t="s">
        <v>115</v>
      </c>
      <c r="G82" s="138">
        <f>285+25</f>
        <v>310</v>
      </c>
      <c r="H82" s="138">
        <v>274.5</v>
      </c>
    </row>
    <row r="83" spans="1:8" ht="60">
      <c r="A83" s="43" t="s">
        <v>369</v>
      </c>
      <c r="B83" s="77" t="s">
        <v>274</v>
      </c>
      <c r="C83" s="35" t="s">
        <v>23</v>
      </c>
      <c r="D83" s="33" t="s">
        <v>103</v>
      </c>
      <c r="E83" s="33" t="s">
        <v>249</v>
      </c>
      <c r="F83" s="33"/>
      <c r="G83" s="137">
        <f>G84</f>
        <v>184</v>
      </c>
      <c r="H83" s="137">
        <f>H84</f>
        <v>183.6</v>
      </c>
    </row>
    <row r="84" spans="1:8" ht="45">
      <c r="A84" s="43"/>
      <c r="B84" s="77" t="s">
        <v>217</v>
      </c>
      <c r="C84" s="35" t="s">
        <v>23</v>
      </c>
      <c r="D84" s="38" t="s">
        <v>103</v>
      </c>
      <c r="E84" s="38" t="s">
        <v>249</v>
      </c>
      <c r="F84" s="33" t="s">
        <v>115</v>
      </c>
      <c r="G84" s="138">
        <v>184</v>
      </c>
      <c r="H84" s="138">
        <v>183.6</v>
      </c>
    </row>
    <row r="85" spans="1:8" ht="60">
      <c r="A85" s="43" t="s">
        <v>370</v>
      </c>
      <c r="B85" s="44" t="s">
        <v>276</v>
      </c>
      <c r="C85" s="35" t="s">
        <v>23</v>
      </c>
      <c r="D85" s="33" t="s">
        <v>103</v>
      </c>
      <c r="E85" s="33" t="s">
        <v>212</v>
      </c>
      <c r="F85" s="33"/>
      <c r="G85" s="137">
        <f>G86</f>
        <v>300.8</v>
      </c>
      <c r="H85" s="137">
        <f>H86</f>
        <v>300.8</v>
      </c>
    </row>
    <row r="86" spans="1:8" ht="45">
      <c r="A86" s="29"/>
      <c r="B86" s="40" t="s">
        <v>217</v>
      </c>
      <c r="C86" s="35" t="s">
        <v>23</v>
      </c>
      <c r="D86" s="38" t="s">
        <v>103</v>
      </c>
      <c r="E86" s="38" t="s">
        <v>212</v>
      </c>
      <c r="F86" s="33" t="s">
        <v>115</v>
      </c>
      <c r="G86" s="138">
        <v>300.8</v>
      </c>
      <c r="H86" s="138">
        <v>300.8</v>
      </c>
    </row>
    <row r="87" spans="1:8" ht="15.75">
      <c r="A87" s="29" t="s">
        <v>69</v>
      </c>
      <c r="B87" s="32" t="s">
        <v>87</v>
      </c>
      <c r="C87" s="35" t="s">
        <v>23</v>
      </c>
      <c r="D87" s="33" t="s">
        <v>40</v>
      </c>
      <c r="E87" s="49"/>
      <c r="F87" s="31"/>
      <c r="G87" s="137">
        <f>G88+G91</f>
        <v>16216.599999999999</v>
      </c>
      <c r="H87" s="137">
        <f>H88+H91</f>
        <v>15767.5</v>
      </c>
    </row>
    <row r="88" spans="1:8" ht="15.75">
      <c r="A88" s="29" t="s">
        <v>70</v>
      </c>
      <c r="B88" s="32" t="s">
        <v>60</v>
      </c>
      <c r="C88" s="35" t="s">
        <v>23</v>
      </c>
      <c r="D88" s="33" t="s">
        <v>57</v>
      </c>
      <c r="E88" s="49"/>
      <c r="F88" s="31"/>
      <c r="G88" s="137">
        <f>G89</f>
        <v>10250</v>
      </c>
      <c r="H88" s="137">
        <f>H89</f>
        <v>9993</v>
      </c>
    </row>
    <row r="89" spans="1:8" ht="60.75" customHeight="1">
      <c r="A89" s="43" t="s">
        <v>71</v>
      </c>
      <c r="B89" s="37" t="s">
        <v>283</v>
      </c>
      <c r="C89" s="35" t="s">
        <v>23</v>
      </c>
      <c r="D89" s="33" t="s">
        <v>57</v>
      </c>
      <c r="E89" s="33" t="s">
        <v>197</v>
      </c>
      <c r="F89" s="33"/>
      <c r="G89" s="137">
        <f>G90</f>
        <v>10250</v>
      </c>
      <c r="H89" s="137">
        <f>H90</f>
        <v>9993</v>
      </c>
    </row>
    <row r="90" spans="1:8" ht="45">
      <c r="A90" s="31"/>
      <c r="B90" s="77" t="s">
        <v>217</v>
      </c>
      <c r="C90" s="35" t="s">
        <v>23</v>
      </c>
      <c r="D90" s="38" t="s">
        <v>57</v>
      </c>
      <c r="E90" s="38" t="s">
        <v>197</v>
      </c>
      <c r="F90" s="33" t="s">
        <v>115</v>
      </c>
      <c r="G90" s="138">
        <v>10250</v>
      </c>
      <c r="H90" s="138">
        <v>9993</v>
      </c>
    </row>
    <row r="91" spans="1:8" ht="28.5">
      <c r="A91" s="31" t="s">
        <v>272</v>
      </c>
      <c r="B91" s="102" t="s">
        <v>313</v>
      </c>
      <c r="C91" s="35" t="s">
        <v>23</v>
      </c>
      <c r="D91" s="33" t="s">
        <v>315</v>
      </c>
      <c r="E91" s="38"/>
      <c r="F91" s="33"/>
      <c r="G91" s="137">
        <f>G92</f>
        <v>5966.599999999999</v>
      </c>
      <c r="H91" s="137">
        <f>H92</f>
        <v>5774.5</v>
      </c>
    </row>
    <row r="92" spans="1:8" ht="60">
      <c r="A92" s="35" t="s">
        <v>314</v>
      </c>
      <c r="B92" s="50" t="s">
        <v>112</v>
      </c>
      <c r="C92" s="35" t="s">
        <v>23</v>
      </c>
      <c r="D92" s="45" t="s">
        <v>315</v>
      </c>
      <c r="E92" s="33" t="s">
        <v>200</v>
      </c>
      <c r="F92" s="33"/>
      <c r="G92" s="137">
        <f>G93+G94</f>
        <v>5966.599999999999</v>
      </c>
      <c r="H92" s="137">
        <f>H93+H94</f>
        <v>5774.5</v>
      </c>
    </row>
    <row r="93" spans="1:8" ht="90">
      <c r="A93" s="31"/>
      <c r="B93" s="37" t="s">
        <v>114</v>
      </c>
      <c r="C93" s="35" t="s">
        <v>23</v>
      </c>
      <c r="D93" s="47" t="s">
        <v>315</v>
      </c>
      <c r="E93" s="38" t="s">
        <v>200</v>
      </c>
      <c r="F93" s="33" t="s">
        <v>113</v>
      </c>
      <c r="G93" s="138">
        <v>5694.9</v>
      </c>
      <c r="H93" s="138">
        <v>5544.1</v>
      </c>
    </row>
    <row r="94" spans="1:8" ht="45">
      <c r="A94" s="31"/>
      <c r="B94" s="75" t="s">
        <v>217</v>
      </c>
      <c r="C94" s="35" t="s">
        <v>23</v>
      </c>
      <c r="D94" s="47" t="s">
        <v>315</v>
      </c>
      <c r="E94" s="38" t="s">
        <v>200</v>
      </c>
      <c r="F94" s="33" t="s">
        <v>115</v>
      </c>
      <c r="G94" s="138">
        <f>250-9.3+31</f>
        <v>271.7</v>
      </c>
      <c r="H94" s="138">
        <v>230.4</v>
      </c>
    </row>
    <row r="95" spans="1:8" ht="15.75">
      <c r="A95" s="29" t="s">
        <v>72</v>
      </c>
      <c r="B95" s="32" t="s">
        <v>42</v>
      </c>
      <c r="C95" s="35" t="s">
        <v>23</v>
      </c>
      <c r="D95" s="33" t="s">
        <v>43</v>
      </c>
      <c r="E95" s="38"/>
      <c r="F95" s="33"/>
      <c r="G95" s="137">
        <f>G96+G99+G102</f>
        <v>14673.3</v>
      </c>
      <c r="H95" s="137">
        <f>H96+H99+H102</f>
        <v>14660.099999999999</v>
      </c>
    </row>
    <row r="96" spans="1:8" ht="15.75">
      <c r="A96" s="29" t="s">
        <v>68</v>
      </c>
      <c r="B96" s="32" t="s">
        <v>268</v>
      </c>
      <c r="C96" s="35" t="s">
        <v>23</v>
      </c>
      <c r="D96" s="33" t="s">
        <v>267</v>
      </c>
      <c r="E96" s="38"/>
      <c r="F96" s="38"/>
      <c r="G96" s="137">
        <f>G97</f>
        <v>355.2</v>
      </c>
      <c r="H96" s="137">
        <f>H97</f>
        <v>355.1</v>
      </c>
    </row>
    <row r="97" spans="1:8" ht="60">
      <c r="A97" s="43" t="s">
        <v>174</v>
      </c>
      <c r="B97" s="37" t="s">
        <v>371</v>
      </c>
      <c r="C97" s="35" t="s">
        <v>23</v>
      </c>
      <c r="D97" s="38" t="s">
        <v>267</v>
      </c>
      <c r="E97" s="33" t="s">
        <v>301</v>
      </c>
      <c r="F97" s="38"/>
      <c r="G97" s="137">
        <f>G98</f>
        <v>355.2</v>
      </c>
      <c r="H97" s="137">
        <f>H98</f>
        <v>355.1</v>
      </c>
    </row>
    <row r="98" spans="1:8" ht="30">
      <c r="A98" s="35"/>
      <c r="B98" s="37" t="s">
        <v>116</v>
      </c>
      <c r="C98" s="35" t="s">
        <v>23</v>
      </c>
      <c r="D98" s="38" t="s">
        <v>267</v>
      </c>
      <c r="E98" s="38" t="s">
        <v>301</v>
      </c>
      <c r="F98" s="33" t="s">
        <v>108</v>
      </c>
      <c r="G98" s="138">
        <v>355.2</v>
      </c>
      <c r="H98" s="138">
        <v>355.1</v>
      </c>
    </row>
    <row r="99" spans="1:8" ht="15.75">
      <c r="A99" s="31" t="s">
        <v>306</v>
      </c>
      <c r="B99" s="48" t="s">
        <v>312</v>
      </c>
      <c r="C99" s="31" t="s">
        <v>23</v>
      </c>
      <c r="D99" s="33" t="s">
        <v>311</v>
      </c>
      <c r="E99" s="33"/>
      <c r="F99" s="33"/>
      <c r="G99" s="137">
        <f>G100</f>
        <v>619.7</v>
      </c>
      <c r="H99" s="137">
        <f>H100</f>
        <v>619.7</v>
      </c>
    </row>
    <row r="100" spans="1:8" ht="60">
      <c r="A100" s="43" t="s">
        <v>307</v>
      </c>
      <c r="B100" s="37" t="s">
        <v>372</v>
      </c>
      <c r="C100" s="35" t="s">
        <v>23</v>
      </c>
      <c r="D100" s="38" t="s">
        <v>311</v>
      </c>
      <c r="E100" s="33" t="s">
        <v>204</v>
      </c>
      <c r="F100" s="38"/>
      <c r="G100" s="137">
        <f>G101</f>
        <v>619.7</v>
      </c>
      <c r="H100" s="137">
        <f>H101</f>
        <v>619.7</v>
      </c>
    </row>
    <row r="101" spans="1:8" ht="30">
      <c r="A101" s="35"/>
      <c r="B101" s="37" t="s">
        <v>116</v>
      </c>
      <c r="C101" s="35" t="s">
        <v>23</v>
      </c>
      <c r="D101" s="38" t="s">
        <v>311</v>
      </c>
      <c r="E101" s="38" t="s">
        <v>204</v>
      </c>
      <c r="F101" s="33" t="s">
        <v>108</v>
      </c>
      <c r="G101" s="138">
        <v>619.7</v>
      </c>
      <c r="H101" s="138">
        <v>619.7</v>
      </c>
    </row>
    <row r="102" spans="1:8" ht="15.75">
      <c r="A102" s="29" t="s">
        <v>308</v>
      </c>
      <c r="B102" s="48" t="s">
        <v>44</v>
      </c>
      <c r="C102" s="35" t="s">
        <v>23</v>
      </c>
      <c r="D102" s="33" t="s">
        <v>45</v>
      </c>
      <c r="E102" s="38"/>
      <c r="F102" s="33"/>
      <c r="G102" s="137">
        <f>G103+G105</f>
        <v>13698.4</v>
      </c>
      <c r="H102" s="137">
        <f>H103+H105</f>
        <v>13685.3</v>
      </c>
    </row>
    <row r="103" spans="1:8" ht="77.25" customHeight="1">
      <c r="A103" s="35" t="s">
        <v>309</v>
      </c>
      <c r="B103" s="54" t="s">
        <v>227</v>
      </c>
      <c r="C103" s="35" t="s">
        <v>23</v>
      </c>
      <c r="D103" s="38" t="s">
        <v>45</v>
      </c>
      <c r="E103" s="33" t="s">
        <v>226</v>
      </c>
      <c r="F103" s="38"/>
      <c r="G103" s="137">
        <f>G104</f>
        <v>8123.7</v>
      </c>
      <c r="H103" s="137">
        <f>H104</f>
        <v>8110.6</v>
      </c>
    </row>
    <row r="104" spans="1:8" ht="30">
      <c r="A104" s="35"/>
      <c r="B104" s="37" t="s">
        <v>116</v>
      </c>
      <c r="C104" s="35" t="s">
        <v>23</v>
      </c>
      <c r="D104" s="38" t="s">
        <v>45</v>
      </c>
      <c r="E104" s="38" t="s">
        <v>226</v>
      </c>
      <c r="F104" s="33" t="s">
        <v>108</v>
      </c>
      <c r="G104" s="138">
        <v>8123.7</v>
      </c>
      <c r="H104" s="138">
        <v>8110.6</v>
      </c>
    </row>
    <row r="105" spans="1:8" ht="75">
      <c r="A105" s="35" t="s">
        <v>310</v>
      </c>
      <c r="B105" s="37" t="s">
        <v>218</v>
      </c>
      <c r="C105" s="31" t="s">
        <v>23</v>
      </c>
      <c r="D105" s="33" t="s">
        <v>45</v>
      </c>
      <c r="E105" s="33" t="s">
        <v>225</v>
      </c>
      <c r="F105" s="38"/>
      <c r="G105" s="137">
        <f>G106</f>
        <v>5574.7</v>
      </c>
      <c r="H105" s="137">
        <f>H106</f>
        <v>5574.7</v>
      </c>
    </row>
    <row r="106" spans="1:8" ht="30">
      <c r="A106" s="35"/>
      <c r="B106" s="37" t="s">
        <v>116</v>
      </c>
      <c r="C106" s="35" t="s">
        <v>23</v>
      </c>
      <c r="D106" s="38" t="s">
        <v>45</v>
      </c>
      <c r="E106" s="38" t="s">
        <v>225</v>
      </c>
      <c r="F106" s="33" t="s">
        <v>108</v>
      </c>
      <c r="G106" s="138">
        <v>5574.7</v>
      </c>
      <c r="H106" s="138">
        <v>5574.7</v>
      </c>
    </row>
    <row r="107" spans="1:8" ht="15.75">
      <c r="A107" s="29" t="s">
        <v>77</v>
      </c>
      <c r="B107" s="48" t="s">
        <v>167</v>
      </c>
      <c r="C107" s="35" t="s">
        <v>23</v>
      </c>
      <c r="D107" s="33" t="s">
        <v>169</v>
      </c>
      <c r="E107" s="47"/>
      <c r="F107" s="47"/>
      <c r="G107" s="137">
        <f>G109</f>
        <v>187.8</v>
      </c>
      <c r="H107" s="137">
        <f>H108</f>
        <v>187.8</v>
      </c>
    </row>
    <row r="108" spans="1:8" ht="15.75">
      <c r="A108" s="29" t="s">
        <v>73</v>
      </c>
      <c r="B108" s="48" t="s">
        <v>220</v>
      </c>
      <c r="C108" s="35" t="s">
        <v>23</v>
      </c>
      <c r="D108" s="33" t="s">
        <v>168</v>
      </c>
      <c r="E108" s="47"/>
      <c r="F108" s="47"/>
      <c r="G108" s="137">
        <f>G109</f>
        <v>187.8</v>
      </c>
      <c r="H108" s="137">
        <f>H109</f>
        <v>187.8</v>
      </c>
    </row>
    <row r="109" spans="1:8" ht="90">
      <c r="A109" s="35" t="s">
        <v>74</v>
      </c>
      <c r="B109" s="37" t="s">
        <v>278</v>
      </c>
      <c r="C109" s="35" t="s">
        <v>23</v>
      </c>
      <c r="D109" s="38" t="s">
        <v>168</v>
      </c>
      <c r="E109" s="33" t="s">
        <v>213</v>
      </c>
      <c r="F109" s="33"/>
      <c r="G109" s="137">
        <f>G110</f>
        <v>187.8</v>
      </c>
      <c r="H109" s="137">
        <f>H110</f>
        <v>187.8</v>
      </c>
    </row>
    <row r="110" spans="1:8" s="99" customFormat="1" ht="45">
      <c r="A110" s="35"/>
      <c r="B110" s="40" t="s">
        <v>217</v>
      </c>
      <c r="C110" s="35" t="s">
        <v>23</v>
      </c>
      <c r="D110" s="38" t="s">
        <v>168</v>
      </c>
      <c r="E110" s="38" t="s">
        <v>213</v>
      </c>
      <c r="F110" s="33" t="s">
        <v>115</v>
      </c>
      <c r="G110" s="138">
        <v>187.8</v>
      </c>
      <c r="H110" s="137">
        <v>187.8</v>
      </c>
    </row>
    <row r="111" spans="1:8" ht="15.75">
      <c r="A111" s="29" t="s">
        <v>96</v>
      </c>
      <c r="B111" s="48" t="s">
        <v>83</v>
      </c>
      <c r="C111" s="35" t="s">
        <v>23</v>
      </c>
      <c r="D111" s="33" t="s">
        <v>84</v>
      </c>
      <c r="E111" s="38"/>
      <c r="F111" s="33"/>
      <c r="G111" s="137">
        <f aca="true" t="shared" si="1" ref="G111:H113">G112</f>
        <v>1848</v>
      </c>
      <c r="H111" s="137">
        <f t="shared" si="1"/>
        <v>1848</v>
      </c>
    </row>
    <row r="112" spans="1:8" ht="15.75">
      <c r="A112" s="29" t="s">
        <v>109</v>
      </c>
      <c r="B112" s="32" t="s">
        <v>41</v>
      </c>
      <c r="C112" s="35" t="s">
        <v>23</v>
      </c>
      <c r="D112" s="33" t="s">
        <v>82</v>
      </c>
      <c r="E112" s="55"/>
      <c r="F112" s="38"/>
      <c r="G112" s="137">
        <f t="shared" si="1"/>
        <v>1848</v>
      </c>
      <c r="H112" s="137">
        <f t="shared" si="1"/>
        <v>1848</v>
      </c>
    </row>
    <row r="113" spans="1:8" ht="63" customHeight="1">
      <c r="A113" s="43" t="s">
        <v>164</v>
      </c>
      <c r="B113" s="37" t="s">
        <v>284</v>
      </c>
      <c r="C113" s="35" t="s">
        <v>23</v>
      </c>
      <c r="D113" s="38" t="s">
        <v>82</v>
      </c>
      <c r="E113" s="33" t="s">
        <v>205</v>
      </c>
      <c r="F113" s="33"/>
      <c r="G113" s="137">
        <f t="shared" si="1"/>
        <v>1848</v>
      </c>
      <c r="H113" s="137">
        <f t="shared" si="1"/>
        <v>1848</v>
      </c>
    </row>
    <row r="114" spans="1:8" ht="45">
      <c r="A114" s="31"/>
      <c r="B114" s="40" t="s">
        <v>217</v>
      </c>
      <c r="C114" s="35" t="s">
        <v>23</v>
      </c>
      <c r="D114" s="38" t="s">
        <v>82</v>
      </c>
      <c r="E114" s="38" t="s">
        <v>205</v>
      </c>
      <c r="F114" s="33" t="s">
        <v>115</v>
      </c>
      <c r="G114" s="138">
        <v>1848</v>
      </c>
      <c r="H114" s="137">
        <v>1848</v>
      </c>
    </row>
    <row r="115" spans="1:8" ht="42.75">
      <c r="A115" s="56" t="s">
        <v>61</v>
      </c>
      <c r="B115" s="101" t="s">
        <v>110</v>
      </c>
      <c r="C115" s="35" t="s">
        <v>105</v>
      </c>
      <c r="D115" s="47"/>
      <c r="E115" s="47"/>
      <c r="F115" s="47"/>
      <c r="G115" s="137">
        <f aca="true" t="shared" si="2" ref="G115:H118">G116</f>
        <v>737.8</v>
      </c>
      <c r="H115" s="138">
        <f t="shared" si="2"/>
        <v>717.8</v>
      </c>
    </row>
    <row r="116" spans="1:8" ht="15.75">
      <c r="A116" s="57">
        <v>12</v>
      </c>
      <c r="B116" s="58" t="s">
        <v>8</v>
      </c>
      <c r="C116" s="35" t="s">
        <v>105</v>
      </c>
      <c r="D116" s="45" t="s">
        <v>10</v>
      </c>
      <c r="E116" s="47"/>
      <c r="F116" s="47"/>
      <c r="G116" s="137">
        <f t="shared" si="2"/>
        <v>737.8</v>
      </c>
      <c r="H116" s="137">
        <f t="shared" si="2"/>
        <v>717.8</v>
      </c>
    </row>
    <row r="117" spans="1:8" ht="28.5">
      <c r="A117" s="43" t="s">
        <v>85</v>
      </c>
      <c r="B117" s="59" t="s">
        <v>106</v>
      </c>
      <c r="C117" s="35" t="s">
        <v>105</v>
      </c>
      <c r="D117" s="45" t="s">
        <v>107</v>
      </c>
      <c r="E117" s="47"/>
      <c r="F117" s="47"/>
      <c r="G117" s="137">
        <f t="shared" si="2"/>
        <v>737.8</v>
      </c>
      <c r="H117" s="137">
        <f t="shared" si="2"/>
        <v>717.8</v>
      </c>
    </row>
    <row r="118" spans="1:8" s="99" customFormat="1" ht="15.75">
      <c r="A118" s="35" t="s">
        <v>86</v>
      </c>
      <c r="B118" s="37" t="s">
        <v>166</v>
      </c>
      <c r="C118" s="35" t="s">
        <v>105</v>
      </c>
      <c r="D118" s="38" t="s">
        <v>107</v>
      </c>
      <c r="E118" s="33" t="s">
        <v>203</v>
      </c>
      <c r="F118" s="38"/>
      <c r="G118" s="137">
        <f t="shared" si="2"/>
        <v>737.8</v>
      </c>
      <c r="H118" s="137">
        <f t="shared" si="2"/>
        <v>717.8</v>
      </c>
    </row>
    <row r="119" spans="1:8" ht="90">
      <c r="A119" s="35"/>
      <c r="B119" s="37" t="s">
        <v>114</v>
      </c>
      <c r="C119" s="35" t="s">
        <v>105</v>
      </c>
      <c r="D119" s="38" t="s">
        <v>107</v>
      </c>
      <c r="E119" s="38" t="s">
        <v>203</v>
      </c>
      <c r="F119" s="33" t="s">
        <v>113</v>
      </c>
      <c r="G119" s="138">
        <v>737.8</v>
      </c>
      <c r="H119" s="138">
        <v>717.8</v>
      </c>
    </row>
    <row r="120" spans="1:8" ht="16.5">
      <c r="A120" s="139"/>
      <c r="B120" s="140" t="s">
        <v>0</v>
      </c>
      <c r="C120" s="141"/>
      <c r="D120" s="142"/>
      <c r="E120" s="143"/>
      <c r="F120" s="142"/>
      <c r="G120" s="144">
        <f>G15+G29+G115</f>
        <v>73097.50000000001</v>
      </c>
      <c r="H120" s="144">
        <f>H15+H29+H115</f>
        <v>71757.8</v>
      </c>
    </row>
    <row r="121" spans="1:8" ht="15.75">
      <c r="A121" s="60"/>
      <c r="B121" s="61"/>
      <c r="C121" s="61"/>
      <c r="D121" s="62"/>
      <c r="E121" s="63"/>
      <c r="F121" s="62"/>
      <c r="G121" s="97"/>
      <c r="H121" s="97"/>
    </row>
  </sheetData>
  <sheetProtection/>
  <mergeCells count="10">
    <mergeCell ref="D1:G1"/>
    <mergeCell ref="D2:G2"/>
    <mergeCell ref="D3:G3"/>
    <mergeCell ref="D4:G4"/>
    <mergeCell ref="A9:H9"/>
    <mergeCell ref="A10:H10"/>
    <mergeCell ref="A11:H11"/>
    <mergeCell ref="A12:H12"/>
    <mergeCell ref="D5:G5"/>
    <mergeCell ref="D6:G6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75" r:id="rId1"/>
  <rowBreaks count="1" manualBreakCount="1"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SheetLayoutView="100" zoomScalePageLayoutView="0" workbookViewId="0" topLeftCell="A19">
      <selection activeCell="B23" sqref="B23"/>
    </sheetView>
  </sheetViews>
  <sheetFormatPr defaultColWidth="8.796875" defaultRowHeight="15"/>
  <cols>
    <col min="1" max="1" width="6.296875" style="92" customWidth="1"/>
    <col min="2" max="2" width="44.59765625" style="92" customWidth="1"/>
    <col min="3" max="3" width="7.19921875" style="93" customWidth="1"/>
    <col min="4" max="4" width="11.59765625" style="94" hidden="1" customWidth="1"/>
    <col min="5" max="5" width="8.796875" style="94" hidden="1" customWidth="1"/>
    <col min="6" max="7" width="13" style="95" customWidth="1"/>
    <col min="8" max="16384" width="8.8984375" style="76" customWidth="1"/>
  </cols>
  <sheetData>
    <row r="1" spans="1:7" ht="15.75">
      <c r="A1" s="78"/>
      <c r="B1" s="78"/>
      <c r="C1" s="117" t="s">
        <v>375</v>
      </c>
      <c r="D1" s="113"/>
      <c r="E1" s="113"/>
      <c r="F1" s="113"/>
      <c r="G1" s="114"/>
    </row>
    <row r="2" spans="1:7" ht="15.75">
      <c r="A2" s="78"/>
      <c r="B2" s="78"/>
      <c r="C2" s="118" t="s">
        <v>378</v>
      </c>
      <c r="D2" s="115"/>
      <c r="E2" s="115"/>
      <c r="F2" s="115"/>
      <c r="G2" s="114"/>
    </row>
    <row r="3" spans="1:7" ht="15.75" customHeight="1">
      <c r="A3" s="78"/>
      <c r="B3" s="78"/>
      <c r="C3" s="118" t="s">
        <v>270</v>
      </c>
      <c r="D3" s="115"/>
      <c r="E3" s="115"/>
      <c r="F3" s="115"/>
      <c r="G3" s="114"/>
    </row>
    <row r="4" spans="1:7" ht="15.75">
      <c r="A4" s="76"/>
      <c r="B4" s="76"/>
      <c r="C4" s="111" t="s">
        <v>91</v>
      </c>
      <c r="D4" s="116"/>
      <c r="E4" s="116"/>
      <c r="F4" s="116"/>
      <c r="G4" s="114"/>
    </row>
    <row r="5" spans="1:7" ht="15.75">
      <c r="A5" s="78"/>
      <c r="B5" s="78"/>
      <c r="C5" s="111" t="s">
        <v>90</v>
      </c>
      <c r="D5" s="116"/>
      <c r="E5" s="116"/>
      <c r="F5" s="116"/>
      <c r="G5" s="114"/>
    </row>
    <row r="6" spans="1:7" ht="15.75">
      <c r="A6" s="79"/>
      <c r="B6" s="80"/>
      <c r="C6" s="111" t="s">
        <v>379</v>
      </c>
      <c r="D6" s="116"/>
      <c r="E6" s="116"/>
      <c r="F6" s="116"/>
      <c r="G6" s="112"/>
    </row>
    <row r="7" spans="1:7" ht="15.75">
      <c r="A7" s="79"/>
      <c r="B7" s="80"/>
      <c r="C7" s="81"/>
      <c r="D7" s="81"/>
      <c r="E7" s="81"/>
      <c r="F7" s="82"/>
      <c r="G7" s="82"/>
    </row>
    <row r="8" spans="1:7" ht="15.75">
      <c r="A8" s="79"/>
      <c r="B8" s="80"/>
      <c r="C8" s="83"/>
      <c r="D8" s="83"/>
      <c r="E8" s="83"/>
      <c r="F8" s="82"/>
      <c r="G8" s="82"/>
    </row>
    <row r="9" spans="1:7" s="84" customFormat="1" ht="20.25">
      <c r="A9" s="159" t="s">
        <v>320</v>
      </c>
      <c r="B9" s="159"/>
      <c r="C9" s="159"/>
      <c r="D9" s="159"/>
      <c r="E9" s="159"/>
      <c r="F9" s="159"/>
      <c r="G9" s="160"/>
    </row>
    <row r="10" spans="1:7" s="84" customFormat="1" ht="20.25" customHeight="1">
      <c r="A10" s="159" t="s">
        <v>318</v>
      </c>
      <c r="B10" s="159"/>
      <c r="C10" s="159"/>
      <c r="D10" s="159"/>
      <c r="E10" s="159"/>
      <c r="F10" s="159"/>
      <c r="G10" s="160"/>
    </row>
    <row r="11" spans="1:7" s="84" customFormat="1" ht="20.25">
      <c r="A11" s="159" t="s">
        <v>324</v>
      </c>
      <c r="B11" s="159"/>
      <c r="C11" s="159"/>
      <c r="D11" s="159"/>
      <c r="E11" s="159"/>
      <c r="F11" s="159"/>
      <c r="G11" s="160"/>
    </row>
    <row r="12" spans="1:7" s="84" customFormat="1" ht="20.25">
      <c r="A12" s="159" t="s">
        <v>332</v>
      </c>
      <c r="B12" s="159"/>
      <c r="C12" s="159"/>
      <c r="D12" s="159"/>
      <c r="E12" s="159"/>
      <c r="F12" s="159"/>
      <c r="G12" s="160"/>
    </row>
    <row r="13" spans="1:7" s="84" customFormat="1" ht="20.25">
      <c r="A13" s="100"/>
      <c r="B13" s="100"/>
      <c r="C13" s="100"/>
      <c r="D13" s="100"/>
      <c r="E13" s="100"/>
      <c r="F13" s="100"/>
      <c r="G13" s="100"/>
    </row>
    <row r="14" spans="1:7" s="85" customFormat="1" ht="51">
      <c r="A14" s="105" t="s">
        <v>1</v>
      </c>
      <c r="B14" s="104" t="s">
        <v>2</v>
      </c>
      <c r="C14" s="104" t="s">
        <v>3</v>
      </c>
      <c r="D14" s="106" t="s">
        <v>4</v>
      </c>
      <c r="E14" s="106" t="s">
        <v>111</v>
      </c>
      <c r="F14" s="74" t="s">
        <v>330</v>
      </c>
      <c r="G14" s="74" t="s">
        <v>331</v>
      </c>
    </row>
    <row r="15" spans="1:7" ht="15.75">
      <c r="A15" s="31" t="s">
        <v>7</v>
      </c>
      <c r="B15" s="32" t="s">
        <v>8</v>
      </c>
      <c r="C15" s="33" t="s">
        <v>10</v>
      </c>
      <c r="D15" s="34"/>
      <c r="E15" s="31"/>
      <c r="F15" s="145">
        <f>F16+F17+F20+F18+F21+F19</f>
        <v>17016</v>
      </c>
      <c r="G15" s="145">
        <f>G16+G17+G20+G18+G21+G19</f>
        <v>16259.4</v>
      </c>
    </row>
    <row r="16" spans="1:7" ht="30">
      <c r="A16" s="35" t="s">
        <v>11</v>
      </c>
      <c r="B16" s="44" t="s">
        <v>46</v>
      </c>
      <c r="C16" s="38" t="s">
        <v>12</v>
      </c>
      <c r="D16" s="55"/>
      <c r="E16" s="38"/>
      <c r="F16" s="146">
        <f>Ведомственная!G18</f>
        <v>1327.8</v>
      </c>
      <c r="G16" s="146">
        <f>Ведомственная!H18</f>
        <v>1318.9</v>
      </c>
    </row>
    <row r="17" spans="1:7" ht="45">
      <c r="A17" s="35" t="s">
        <v>15</v>
      </c>
      <c r="B17" s="44" t="s">
        <v>47</v>
      </c>
      <c r="C17" s="38" t="s">
        <v>16</v>
      </c>
      <c r="D17" s="38"/>
      <c r="E17" s="38"/>
      <c r="F17" s="146">
        <f>Ведомственная!G20</f>
        <v>5181.4</v>
      </c>
      <c r="G17" s="146">
        <f>Ведомственная!H20</f>
        <v>4584</v>
      </c>
    </row>
    <row r="18" spans="1:7" ht="45">
      <c r="A18" s="35" t="s">
        <v>177</v>
      </c>
      <c r="B18" s="44" t="s">
        <v>48</v>
      </c>
      <c r="C18" s="38" t="s">
        <v>25</v>
      </c>
      <c r="D18" s="38"/>
      <c r="E18" s="38"/>
      <c r="F18" s="146">
        <f>Ведомственная!G31</f>
        <v>9121.5</v>
      </c>
      <c r="G18" s="146">
        <f>Ведомственная!H31</f>
        <v>8991.2</v>
      </c>
    </row>
    <row r="19" spans="1:7" ht="15.75">
      <c r="A19" s="35" t="s">
        <v>231</v>
      </c>
      <c r="B19" s="37" t="s">
        <v>106</v>
      </c>
      <c r="C19" s="38" t="s">
        <v>107</v>
      </c>
      <c r="D19" s="38"/>
      <c r="E19" s="38"/>
      <c r="F19" s="146">
        <f>Ведомственная!G117</f>
        <v>737.8</v>
      </c>
      <c r="G19" s="146">
        <f>Ведомственная!H117</f>
        <v>717.8</v>
      </c>
    </row>
    <row r="20" spans="1:7" ht="15.75">
      <c r="A20" s="35" t="s">
        <v>232</v>
      </c>
      <c r="B20" s="37" t="s">
        <v>98</v>
      </c>
      <c r="C20" s="38" t="s">
        <v>102</v>
      </c>
      <c r="D20" s="38"/>
      <c r="E20" s="38"/>
      <c r="F20" s="146">
        <f>Ведомственная!G41</f>
        <v>0</v>
      </c>
      <c r="G20" s="146">
        <f>Ведомственная!H41</f>
        <v>0</v>
      </c>
    </row>
    <row r="21" spans="1:7" ht="15.75">
      <c r="A21" s="35" t="s">
        <v>233</v>
      </c>
      <c r="B21" s="44" t="s">
        <v>19</v>
      </c>
      <c r="C21" s="38" t="s">
        <v>80</v>
      </c>
      <c r="D21" s="38"/>
      <c r="E21" s="38"/>
      <c r="F21" s="146">
        <f>Ведомственная!G44</f>
        <v>647.5</v>
      </c>
      <c r="G21" s="146">
        <f>Ведомственная!H44</f>
        <v>647.5</v>
      </c>
    </row>
    <row r="22" spans="1:7" ht="28.5" customHeight="1">
      <c r="A22" s="31" t="s">
        <v>22</v>
      </c>
      <c r="B22" s="32" t="s">
        <v>31</v>
      </c>
      <c r="C22" s="33" t="s">
        <v>32</v>
      </c>
      <c r="D22" s="38"/>
      <c r="E22" s="38"/>
      <c r="F22" s="147">
        <f>F23+F24</f>
        <v>403.40000000000003</v>
      </c>
      <c r="G22" s="147">
        <f>G23+G24</f>
        <v>400.6</v>
      </c>
    </row>
    <row r="23" spans="1:7" ht="30">
      <c r="A23" s="35" t="s">
        <v>24</v>
      </c>
      <c r="B23" s="44" t="s">
        <v>93</v>
      </c>
      <c r="C23" s="38" t="s">
        <v>34</v>
      </c>
      <c r="D23" s="38"/>
      <c r="E23" s="38"/>
      <c r="F23" s="146">
        <f>Ведомственная!G52</f>
        <v>48.1</v>
      </c>
      <c r="G23" s="146">
        <f>Ведомственная!H52</f>
        <v>48.1</v>
      </c>
    </row>
    <row r="24" spans="1:7" ht="28.5" customHeight="1">
      <c r="A24" s="35" t="s">
        <v>171</v>
      </c>
      <c r="B24" s="37" t="s">
        <v>50</v>
      </c>
      <c r="C24" s="38" t="s">
        <v>49</v>
      </c>
      <c r="D24" s="38"/>
      <c r="E24" s="38"/>
      <c r="F24" s="146">
        <f>Ведомственная!G55</f>
        <v>355.3</v>
      </c>
      <c r="G24" s="146">
        <f>Ведомственная!H55</f>
        <v>352.5</v>
      </c>
    </row>
    <row r="25" spans="1:7" ht="15.75">
      <c r="A25" s="31" t="s">
        <v>30</v>
      </c>
      <c r="B25" s="32" t="s">
        <v>56</v>
      </c>
      <c r="C25" s="33" t="s">
        <v>55</v>
      </c>
      <c r="D25" s="38"/>
      <c r="E25" s="38"/>
      <c r="F25" s="147">
        <f>F26</f>
        <v>16789.9</v>
      </c>
      <c r="G25" s="147">
        <f>G26</f>
        <v>16782.2</v>
      </c>
    </row>
    <row r="26" spans="1:7" ht="15.75">
      <c r="A26" s="35" t="s">
        <v>33</v>
      </c>
      <c r="B26" s="37" t="s">
        <v>65</v>
      </c>
      <c r="C26" s="38" t="s">
        <v>66</v>
      </c>
      <c r="D26" s="38"/>
      <c r="E26" s="38"/>
      <c r="F26" s="146">
        <f>Ведомственная!G65</f>
        <v>16789.9</v>
      </c>
      <c r="G26" s="146">
        <f>Ведомственная!H65</f>
        <v>16782.2</v>
      </c>
    </row>
    <row r="27" spans="1:7" ht="15.75">
      <c r="A27" s="31" t="s">
        <v>36</v>
      </c>
      <c r="B27" s="48" t="s">
        <v>79</v>
      </c>
      <c r="C27" s="33" t="s">
        <v>75</v>
      </c>
      <c r="D27" s="38"/>
      <c r="E27" s="38"/>
      <c r="F27" s="147">
        <f>F28</f>
        <v>47.2</v>
      </c>
      <c r="G27" s="147">
        <f>G28</f>
        <v>47.2</v>
      </c>
    </row>
    <row r="28" spans="1:7" ht="15.75">
      <c r="A28" s="35" t="s">
        <v>37</v>
      </c>
      <c r="B28" s="37" t="s">
        <v>78</v>
      </c>
      <c r="C28" s="38" t="s">
        <v>76</v>
      </c>
      <c r="D28" s="38"/>
      <c r="E28" s="38"/>
      <c r="F28" s="146">
        <f>Ведомственная!G75</f>
        <v>47.2</v>
      </c>
      <c r="G28" s="146">
        <f>Ведомственная!H75</f>
        <v>47.2</v>
      </c>
    </row>
    <row r="29" spans="1:7" ht="15.75">
      <c r="A29" s="31" t="s">
        <v>38</v>
      </c>
      <c r="B29" s="32" t="s">
        <v>63</v>
      </c>
      <c r="C29" s="33" t="s">
        <v>64</v>
      </c>
      <c r="D29" s="38"/>
      <c r="E29" s="33"/>
      <c r="F29" s="147">
        <f>F30</f>
        <v>5915.3</v>
      </c>
      <c r="G29" s="147">
        <f>G30</f>
        <v>5805</v>
      </c>
    </row>
    <row r="30" spans="1:7" ht="15.75">
      <c r="A30" s="35" t="s">
        <v>39</v>
      </c>
      <c r="B30" s="44" t="s">
        <v>104</v>
      </c>
      <c r="C30" s="38" t="s">
        <v>103</v>
      </c>
      <c r="D30" s="38"/>
      <c r="E30" s="38"/>
      <c r="F30" s="146">
        <f>Ведомственная!G79</f>
        <v>5915.3</v>
      </c>
      <c r="G30" s="146">
        <f>Ведомственная!H79</f>
        <v>5805</v>
      </c>
    </row>
    <row r="31" spans="1:7" ht="15.75">
      <c r="A31" s="31" t="s">
        <v>58</v>
      </c>
      <c r="B31" s="32" t="s">
        <v>87</v>
      </c>
      <c r="C31" s="33" t="s">
        <v>40</v>
      </c>
      <c r="D31" s="49"/>
      <c r="E31" s="31"/>
      <c r="F31" s="147">
        <f>F32+F33</f>
        <v>16216.599999999999</v>
      </c>
      <c r="G31" s="147">
        <f>G32+G33</f>
        <v>15767.5</v>
      </c>
    </row>
    <row r="32" spans="1:7" ht="15.75">
      <c r="A32" s="35" t="s">
        <v>59</v>
      </c>
      <c r="B32" s="44" t="s">
        <v>60</v>
      </c>
      <c r="C32" s="38" t="s">
        <v>57</v>
      </c>
      <c r="D32" s="49"/>
      <c r="E32" s="35"/>
      <c r="F32" s="146">
        <f>Ведомственная!G88</f>
        <v>10250</v>
      </c>
      <c r="G32" s="146">
        <f>Ведомственная!H88</f>
        <v>9993</v>
      </c>
    </row>
    <row r="33" spans="1:7" ht="15.75">
      <c r="A33" s="35" t="s">
        <v>271</v>
      </c>
      <c r="B33" s="53" t="s">
        <v>313</v>
      </c>
      <c r="C33" s="38" t="s">
        <v>315</v>
      </c>
      <c r="D33" s="38"/>
      <c r="E33" s="38"/>
      <c r="F33" s="146">
        <f>Ведомственная!G91</f>
        <v>5966.599999999999</v>
      </c>
      <c r="G33" s="146">
        <f>Ведомственная!H91</f>
        <v>5774.5</v>
      </c>
    </row>
    <row r="34" spans="1:7" ht="15.75">
      <c r="A34" s="31" t="s">
        <v>69</v>
      </c>
      <c r="B34" s="32" t="s">
        <v>42</v>
      </c>
      <c r="C34" s="33" t="s">
        <v>43</v>
      </c>
      <c r="D34" s="38"/>
      <c r="E34" s="33"/>
      <c r="F34" s="147">
        <f>F37+F35+F36</f>
        <v>14673.300000000001</v>
      </c>
      <c r="G34" s="147">
        <f>G37+G35+G36</f>
        <v>14660.1</v>
      </c>
    </row>
    <row r="35" spans="1:7" ht="15.75">
      <c r="A35" s="35" t="s">
        <v>70</v>
      </c>
      <c r="B35" s="44" t="s">
        <v>268</v>
      </c>
      <c r="C35" s="38" t="s">
        <v>267</v>
      </c>
      <c r="D35" s="38"/>
      <c r="E35" s="38"/>
      <c r="F35" s="146">
        <f>Ведомственная!G96</f>
        <v>355.2</v>
      </c>
      <c r="G35" s="146">
        <f>Ведомственная!H96</f>
        <v>355.1</v>
      </c>
    </row>
    <row r="36" spans="1:7" ht="15.75">
      <c r="A36" s="35" t="s">
        <v>269</v>
      </c>
      <c r="B36" s="37" t="s">
        <v>312</v>
      </c>
      <c r="C36" s="38" t="s">
        <v>311</v>
      </c>
      <c r="D36" s="38"/>
      <c r="E36" s="38"/>
      <c r="F36" s="146">
        <f>Ведомственная!G99</f>
        <v>619.7</v>
      </c>
      <c r="G36" s="146">
        <f>Ведомственная!H99</f>
        <v>619.7</v>
      </c>
    </row>
    <row r="37" spans="1:7" ht="15.75">
      <c r="A37" s="35" t="s">
        <v>373</v>
      </c>
      <c r="B37" s="37" t="s">
        <v>44</v>
      </c>
      <c r="C37" s="38" t="s">
        <v>45</v>
      </c>
      <c r="D37" s="38"/>
      <c r="E37" s="38"/>
      <c r="F37" s="146">
        <f>Ведомственная!G102</f>
        <v>13698.4</v>
      </c>
      <c r="G37" s="146">
        <f>Ведомственная!H102</f>
        <v>13685.3</v>
      </c>
    </row>
    <row r="38" spans="1:7" ht="15.75">
      <c r="A38" s="31" t="s">
        <v>67</v>
      </c>
      <c r="B38" s="48" t="s">
        <v>167</v>
      </c>
      <c r="C38" s="33" t="s">
        <v>169</v>
      </c>
      <c r="D38" s="38"/>
      <c r="E38" s="38"/>
      <c r="F38" s="147">
        <f>F39</f>
        <v>187.8</v>
      </c>
      <c r="G38" s="147">
        <f>G39</f>
        <v>187.8</v>
      </c>
    </row>
    <row r="39" spans="1:7" ht="15.75">
      <c r="A39" s="35" t="s">
        <v>62</v>
      </c>
      <c r="B39" s="37" t="s">
        <v>220</v>
      </c>
      <c r="C39" s="38" t="s">
        <v>168</v>
      </c>
      <c r="D39" s="38"/>
      <c r="E39" s="38"/>
      <c r="F39" s="146">
        <f>Ведомственная!G108</f>
        <v>187.8</v>
      </c>
      <c r="G39" s="146">
        <f>Ведомственная!H108</f>
        <v>187.8</v>
      </c>
    </row>
    <row r="40" spans="1:7" ht="15.75">
      <c r="A40" s="31" t="s">
        <v>72</v>
      </c>
      <c r="B40" s="48" t="s">
        <v>83</v>
      </c>
      <c r="C40" s="33" t="s">
        <v>84</v>
      </c>
      <c r="D40" s="38"/>
      <c r="E40" s="33"/>
      <c r="F40" s="147">
        <f>F41</f>
        <v>1848</v>
      </c>
      <c r="G40" s="147">
        <f>G41</f>
        <v>1848</v>
      </c>
    </row>
    <row r="41" spans="1:7" ht="15.75">
      <c r="A41" s="35" t="s">
        <v>68</v>
      </c>
      <c r="B41" s="44" t="s">
        <v>41</v>
      </c>
      <c r="C41" s="38" t="s">
        <v>82</v>
      </c>
      <c r="D41" s="55"/>
      <c r="E41" s="38"/>
      <c r="F41" s="146">
        <f>Ведомственная!G112</f>
        <v>1848</v>
      </c>
      <c r="G41" s="146">
        <f>Ведомственная!H112</f>
        <v>1848</v>
      </c>
    </row>
    <row r="42" spans="1:7" ht="15.75">
      <c r="A42" s="35"/>
      <c r="B42" s="31" t="s">
        <v>0</v>
      </c>
      <c r="C42" s="38"/>
      <c r="D42" s="55"/>
      <c r="E42" s="38"/>
      <c r="F42" s="147">
        <f>F15+F22+F25+F27+F29+F31+F34+F38+F40</f>
        <v>73097.5</v>
      </c>
      <c r="G42" s="147">
        <f>G15+G22+G25+G27+G29+G31+G34+G38+G40</f>
        <v>71757.8</v>
      </c>
    </row>
    <row r="43" spans="1:7" ht="15.75">
      <c r="A43" s="87"/>
      <c r="B43" s="88"/>
      <c r="C43" s="89"/>
      <c r="D43" s="90"/>
      <c r="E43" s="89"/>
      <c r="F43" s="91"/>
      <c r="G43" s="91"/>
    </row>
  </sheetData>
  <sheetProtection/>
  <mergeCells count="4">
    <mergeCell ref="A9:G9"/>
    <mergeCell ref="A10:G10"/>
    <mergeCell ref="A11:G11"/>
    <mergeCell ref="A12:G12"/>
  </mergeCells>
  <printOptions horizontalCentered="1"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9" sqref="A9:D9"/>
    </sheetView>
  </sheetViews>
  <sheetFormatPr defaultColWidth="7.09765625" defaultRowHeight="15"/>
  <cols>
    <col min="1" max="1" width="49.09765625" style="15" customWidth="1"/>
    <col min="2" max="2" width="15.796875" style="15" customWidth="1"/>
    <col min="3" max="4" width="9.59765625" style="15" customWidth="1"/>
    <col min="5" max="16384" width="7.09765625" style="15" customWidth="1"/>
  </cols>
  <sheetData>
    <row r="1" s="14" customFormat="1" ht="15">
      <c r="B1" s="13" t="s">
        <v>374</v>
      </c>
    </row>
    <row r="2" s="14" customFormat="1" ht="15">
      <c r="B2" s="16" t="s">
        <v>378</v>
      </c>
    </row>
    <row r="3" s="14" customFormat="1" ht="15">
      <c r="B3" s="16" t="s">
        <v>270</v>
      </c>
    </row>
    <row r="4" s="14" customFormat="1" ht="15">
      <c r="B4" s="16" t="s">
        <v>120</v>
      </c>
    </row>
    <row r="5" spans="2:3" s="14" customFormat="1" ht="15">
      <c r="B5" s="163" t="s">
        <v>90</v>
      </c>
      <c r="C5" s="163"/>
    </row>
    <row r="6" spans="2:4" s="14" customFormat="1" ht="15">
      <c r="B6" s="103" t="s">
        <v>379</v>
      </c>
      <c r="C6" s="78"/>
      <c r="D6" s="78"/>
    </row>
    <row r="7" ht="12.75">
      <c r="B7" s="17"/>
    </row>
    <row r="9" spans="1:4" ht="20.25" customHeight="1">
      <c r="A9" s="151" t="s">
        <v>325</v>
      </c>
      <c r="B9" s="151"/>
      <c r="C9" s="151"/>
      <c r="D9" s="161"/>
    </row>
    <row r="10" spans="1:4" ht="18.75">
      <c r="A10" s="151" t="s">
        <v>318</v>
      </c>
      <c r="B10" s="151"/>
      <c r="C10" s="151"/>
      <c r="D10" s="161"/>
    </row>
    <row r="11" spans="1:4" ht="20.25" customHeight="1">
      <c r="A11" s="151" t="s">
        <v>326</v>
      </c>
      <c r="B11" s="151"/>
      <c r="C11" s="151"/>
      <c r="D11" s="161"/>
    </row>
    <row r="12" spans="1:4" ht="20.25" customHeight="1">
      <c r="A12" s="151" t="s">
        <v>327</v>
      </c>
      <c r="B12" s="151"/>
      <c r="C12" s="151"/>
      <c r="D12" s="161"/>
    </row>
    <row r="13" spans="1:4" ht="18.75">
      <c r="A13" s="151" t="s">
        <v>332</v>
      </c>
      <c r="B13" s="151"/>
      <c r="C13" s="151"/>
      <c r="D13" s="161"/>
    </row>
    <row r="14" spans="1:4" ht="12.75">
      <c r="A14" s="162"/>
      <c r="B14" s="162"/>
      <c r="C14" s="162"/>
      <c r="D14" s="66"/>
    </row>
    <row r="15" spans="1:4" ht="25.5">
      <c r="A15" s="18" t="s">
        <v>2</v>
      </c>
      <c r="B15" s="18" t="s">
        <v>121</v>
      </c>
      <c r="C15" s="18" t="s">
        <v>328</v>
      </c>
      <c r="D15" s="18" t="s">
        <v>329</v>
      </c>
    </row>
    <row r="16" spans="1:4" s="72" customFormat="1" ht="15.75">
      <c r="A16" s="2" t="s">
        <v>251</v>
      </c>
      <c r="B16" s="71"/>
      <c r="C16" s="149">
        <f>C17</f>
        <v>0</v>
      </c>
      <c r="D16" s="149">
        <f>D17</f>
        <v>-2149.5</v>
      </c>
    </row>
    <row r="17" spans="1:4" ht="31.5">
      <c r="A17" s="2" t="s">
        <v>252</v>
      </c>
      <c r="B17" s="148" t="s">
        <v>253</v>
      </c>
      <c r="C17" s="150">
        <f>C18</f>
        <v>0</v>
      </c>
      <c r="D17" s="150">
        <f>D18</f>
        <v>-2149.5</v>
      </c>
    </row>
    <row r="18" spans="1:4" ht="31.5">
      <c r="A18" s="5" t="s">
        <v>255</v>
      </c>
      <c r="B18" s="3" t="s">
        <v>254</v>
      </c>
      <c r="C18" s="150">
        <f>C19+C23</f>
        <v>0</v>
      </c>
      <c r="D18" s="150">
        <f>D19+D23</f>
        <v>-2149.5</v>
      </c>
    </row>
    <row r="19" spans="1:4" ht="15.75">
      <c r="A19" s="5" t="s">
        <v>234</v>
      </c>
      <c r="B19" s="3" t="s">
        <v>235</v>
      </c>
      <c r="C19" s="134">
        <f aca="true" t="shared" si="0" ref="C19:D21">C20</f>
        <v>-73097.50000000001</v>
      </c>
      <c r="D19" s="134">
        <f t="shared" si="0"/>
        <v>-73907.3</v>
      </c>
    </row>
    <row r="20" spans="1:4" ht="15.75">
      <c r="A20" s="5" t="s">
        <v>236</v>
      </c>
      <c r="B20" s="3" t="s">
        <v>237</v>
      </c>
      <c r="C20" s="134">
        <f t="shared" si="0"/>
        <v>-73097.50000000001</v>
      </c>
      <c r="D20" s="134">
        <f t="shared" si="0"/>
        <v>-73907.3</v>
      </c>
    </row>
    <row r="21" spans="1:4" ht="15.75">
      <c r="A21" s="5" t="s">
        <v>238</v>
      </c>
      <c r="B21" s="3" t="s">
        <v>239</v>
      </c>
      <c r="C21" s="134">
        <f t="shared" si="0"/>
        <v>-73097.50000000001</v>
      </c>
      <c r="D21" s="134">
        <f t="shared" si="0"/>
        <v>-73907.3</v>
      </c>
    </row>
    <row r="22" spans="1:4" ht="45.75" customHeight="1">
      <c r="A22" s="5" t="s">
        <v>261</v>
      </c>
      <c r="B22" s="3" t="s">
        <v>240</v>
      </c>
      <c r="C22" s="134">
        <f>-Доходы!C70</f>
        <v>-73097.50000000001</v>
      </c>
      <c r="D22" s="134">
        <f>-Доходы!D70</f>
        <v>-73907.3</v>
      </c>
    </row>
    <row r="23" spans="1:4" ht="15.75">
      <c r="A23" s="5" t="s">
        <v>241</v>
      </c>
      <c r="B23" s="3" t="s">
        <v>242</v>
      </c>
      <c r="C23" s="134">
        <f aca="true" t="shared" si="1" ref="C23:D25">C24</f>
        <v>73097.5</v>
      </c>
      <c r="D23" s="134">
        <f t="shared" si="1"/>
        <v>71757.8</v>
      </c>
    </row>
    <row r="24" spans="1:4" ht="15.75">
      <c r="A24" s="5" t="s">
        <v>243</v>
      </c>
      <c r="B24" s="3" t="s">
        <v>244</v>
      </c>
      <c r="C24" s="134">
        <f t="shared" si="1"/>
        <v>73097.5</v>
      </c>
      <c r="D24" s="134">
        <f t="shared" si="1"/>
        <v>71757.8</v>
      </c>
    </row>
    <row r="25" spans="1:4" ht="15.75">
      <c r="A25" s="5" t="s">
        <v>245</v>
      </c>
      <c r="B25" s="3" t="s">
        <v>246</v>
      </c>
      <c r="C25" s="134">
        <f t="shared" si="1"/>
        <v>73097.5</v>
      </c>
      <c r="D25" s="134">
        <f t="shared" si="1"/>
        <v>71757.8</v>
      </c>
    </row>
    <row r="26" spans="1:4" ht="45.75" customHeight="1">
      <c r="A26" s="5" t="s">
        <v>262</v>
      </c>
      <c r="B26" s="3" t="s">
        <v>247</v>
      </c>
      <c r="C26" s="134">
        <f>'Разделы, подразделы, ЦС'!F42</f>
        <v>73097.5</v>
      </c>
      <c r="D26" s="134">
        <f>'Разделы, подразделы, ЦС'!G42</f>
        <v>71757.8</v>
      </c>
    </row>
    <row r="27" spans="1:4" ht="47.25" hidden="1">
      <c r="A27" s="2" t="s">
        <v>136</v>
      </c>
      <c r="B27" s="3" t="s">
        <v>137</v>
      </c>
      <c r="C27" s="67">
        <v>0</v>
      </c>
      <c r="D27" s="67">
        <v>0</v>
      </c>
    </row>
    <row r="28" spans="1:4" ht="51" customHeight="1" hidden="1">
      <c r="A28" s="4" t="s">
        <v>138</v>
      </c>
      <c r="B28" s="3" t="s">
        <v>139</v>
      </c>
      <c r="C28" s="68">
        <v>0</v>
      </c>
      <c r="D28" s="68">
        <v>0</v>
      </c>
    </row>
    <row r="29" spans="1:4" ht="44.25" customHeight="1" hidden="1">
      <c r="A29" s="4" t="s">
        <v>140</v>
      </c>
      <c r="B29" s="3" t="s">
        <v>141</v>
      </c>
      <c r="C29" s="68">
        <v>0</v>
      </c>
      <c r="D29" s="68">
        <v>0</v>
      </c>
    </row>
    <row r="30" spans="1:4" ht="31.5" hidden="1">
      <c r="A30" s="4" t="s">
        <v>142</v>
      </c>
      <c r="B30" s="3" t="s">
        <v>143</v>
      </c>
      <c r="C30" s="68">
        <v>0</v>
      </c>
      <c r="D30" s="68">
        <v>0</v>
      </c>
    </row>
    <row r="31" spans="1:4" ht="31.5" hidden="1">
      <c r="A31" s="2" t="s">
        <v>144</v>
      </c>
      <c r="B31" s="3" t="s">
        <v>145</v>
      </c>
      <c r="C31" s="67">
        <v>0</v>
      </c>
      <c r="D31" s="67">
        <v>0</v>
      </c>
    </row>
    <row r="32" spans="1:4" ht="31.5" hidden="1">
      <c r="A32" s="4" t="s">
        <v>146</v>
      </c>
      <c r="B32" s="3" t="s">
        <v>147</v>
      </c>
      <c r="C32" s="68">
        <v>0</v>
      </c>
      <c r="D32" s="68">
        <v>0</v>
      </c>
    </row>
    <row r="33" spans="1:4" ht="31.5" hidden="1">
      <c r="A33" s="4" t="s">
        <v>148</v>
      </c>
      <c r="B33" s="3" t="s">
        <v>149</v>
      </c>
      <c r="C33" s="68">
        <v>0</v>
      </c>
      <c r="D33" s="68">
        <v>0</v>
      </c>
    </row>
    <row r="37" spans="3:4" ht="12.75">
      <c r="C37" s="20"/>
      <c r="D37" s="20"/>
    </row>
  </sheetData>
  <sheetProtection/>
  <mergeCells count="7">
    <mergeCell ref="A12:D12"/>
    <mergeCell ref="A13:D13"/>
    <mergeCell ref="A14:C14"/>
    <mergeCell ref="B5:C5"/>
    <mergeCell ref="A9:D9"/>
    <mergeCell ref="A10:D10"/>
    <mergeCell ref="A11:D11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2021-05-27T10:55:33Z</cp:lastPrinted>
  <dcterms:created xsi:type="dcterms:W3CDTF">2006-02-14T14:57:27Z</dcterms:created>
  <dcterms:modified xsi:type="dcterms:W3CDTF">2021-05-27T10:55:54Z</dcterms:modified>
  <cp:category/>
  <cp:version/>
  <cp:contentType/>
  <cp:contentStatus/>
</cp:coreProperties>
</file>